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ek\Desktop\"/>
    </mc:Choice>
  </mc:AlternateContent>
  <bookViews>
    <workbookView xWindow="0" yWindow="0" windowWidth="28800" windowHeight="14385"/>
  </bookViews>
  <sheets>
    <sheet name="Plan zamówień 2019" sheetId="1" r:id="rId1"/>
    <sheet name="roboczy" sheetId="2" r:id="rId2"/>
  </sheets>
  <definedNames>
    <definedName name="_xlnm.Print_Area" localSheetId="1">roboczy!$A$1:$H$112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2" i="2" l="1"/>
  <c r="D106" i="2"/>
  <c r="D83" i="2"/>
  <c r="D75" i="2"/>
  <c r="D71" i="2"/>
  <c r="D56" i="2"/>
  <c r="D42" i="2"/>
  <c r="D29" i="2"/>
  <c r="D87" i="2"/>
  <c r="D53" i="1" l="1"/>
  <c r="D39" i="1"/>
  <c r="D35" i="1"/>
  <c r="D27" i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</calcChain>
</file>

<file path=xl/sharedStrings.xml><?xml version="1.0" encoding="utf-8"?>
<sst xmlns="http://schemas.openxmlformats.org/spreadsheetml/2006/main" count="526" uniqueCount="148">
  <si>
    <t>PLAN ZAMÓWIEŃ PUBLICZNYCH ZESPOŁU PARKÓW KRAJOBRAZOWYCH WOJEWÓDZTWA ZACHODNIOPOMORSKIEGO NA 2018 ROK</t>
  </si>
  <si>
    <t>W RAMACH DZIAŁALNOŚCI PODSTAWOWEJ ZESPOŁU PARKÓW KRAJOBRAZOWYCH WOJEWÓDZTWA ZACHODNIOPOMORSKIEGO</t>
  </si>
  <si>
    <t>DOTYCZY</t>
  </si>
  <si>
    <t>DOSTAWA/
USŁUGA</t>
  </si>
  <si>
    <t>PLANOWANY TERMIN WSZCZĘCIA POSTĘPOWANIA</t>
  </si>
  <si>
    <t>Planowana Wartość zamówienia netto</t>
  </si>
  <si>
    <t>Kategorie:</t>
  </si>
  <si>
    <t>status na dzień 19.01.2018</t>
  </si>
  <si>
    <t>suma w kategoriach</t>
  </si>
  <si>
    <t>dostawa</t>
  </si>
  <si>
    <t>I KWARTAŁ</t>
  </si>
  <si>
    <t>Wydatki eksploatacyjne sprzętów biurowych, samochodów, łodzi</t>
  </si>
  <si>
    <t>usługa/dostawa</t>
  </si>
  <si>
    <t>Smary,części zamienne, wynajem leasing,ubezpieczenia</t>
  </si>
  <si>
    <t>Zakup materiałów biurowych, papierniczych, tonerów, środków czystości</t>
  </si>
  <si>
    <t>papier, teczki, tonery, atramenty, środki czystości papier toaletowy, ręczniki</t>
  </si>
  <si>
    <t>Zakup akcesoriów komputerowych</t>
  </si>
  <si>
    <t>komputery, drukarki ,dyski twarde, pamieci, myszy, klawiatury,napędy optyczne,urządzenia sieci</t>
  </si>
  <si>
    <t>Zakup programów i licnecji</t>
  </si>
  <si>
    <t>I - II KWARTAŁ</t>
  </si>
  <si>
    <t>programy komputerowe , licencje</t>
  </si>
  <si>
    <t>Zakup sprzętu elektronicznego i optycznego  do rejestracji danych</t>
  </si>
  <si>
    <t>II KWARTAŁ</t>
  </si>
  <si>
    <t>aparaty fotograficzne, lornetki, lunety, GPS</t>
  </si>
  <si>
    <t xml:space="preserve">Konserwacja tablic edukacyjnych i informacyjnych </t>
  </si>
  <si>
    <t>usługa</t>
  </si>
  <si>
    <t>III KWARTAŁ</t>
  </si>
  <si>
    <t>Remont, naprawa, aktualizacja, tablic edukacyjnych i informacyjnych</t>
  </si>
  <si>
    <t>Zakupy spożywcze</t>
  </si>
  <si>
    <t>dostawa artykułów spożywczych</t>
  </si>
  <si>
    <t>Usługi remontowe</t>
  </si>
  <si>
    <t>usługi</t>
  </si>
  <si>
    <t>Usługi Zdrowotne</t>
  </si>
  <si>
    <t>IV KWARTAŁ</t>
  </si>
  <si>
    <t>Usługi zdrowotne</t>
  </si>
  <si>
    <t>Sprzątanie biura</t>
  </si>
  <si>
    <t>Obsługa prawna</t>
  </si>
  <si>
    <t>Obsługa prawna/Doradztwo i konsultacje</t>
  </si>
  <si>
    <t>Parking sam. słuzbowego</t>
  </si>
  <si>
    <t>Obsługa BHP</t>
  </si>
  <si>
    <t>Obsłga BHP</t>
  </si>
  <si>
    <t>Usługi pocztowe, domena strony internetowej, podpisy kwalifikowane, abonament rtv</t>
  </si>
  <si>
    <t>Prace zlecone czynnej ochrony przyrody</t>
  </si>
  <si>
    <t>Oznakowanie parków tablicami</t>
  </si>
  <si>
    <t>Promocja informacja reklama</t>
  </si>
  <si>
    <t>Utrzymanie i zarządzanie stroną internetową i mediami społecznościowymi</t>
  </si>
  <si>
    <t>Usługi informatyczne /promocja informacja reklama</t>
  </si>
  <si>
    <t xml:space="preserve">Zajęcia edukacyjne, warsztaty i konkursy </t>
  </si>
  <si>
    <t>usługi/dostawa</t>
  </si>
  <si>
    <t>Usługa edukacyjna ,catering, organizacja eventu</t>
  </si>
  <si>
    <t>Wydawnictwa i publikacje</t>
  </si>
  <si>
    <t>Usługi doradztwa i konsultacji</t>
  </si>
  <si>
    <t>Usługi telekomunikacyjne</t>
  </si>
  <si>
    <t>Usługi telkomunikacyjne</t>
  </si>
  <si>
    <t>Opłaty czynszowe</t>
  </si>
  <si>
    <t>Czynsze</t>
  </si>
  <si>
    <t>Delegacje krajowe</t>
  </si>
  <si>
    <t>I-IV KWARTAŁ</t>
  </si>
  <si>
    <t>Delegacje zagraniczne</t>
  </si>
  <si>
    <t>Opłaty i składki w tym ubezpieczenia</t>
  </si>
  <si>
    <t>Składki /ubezpieczenia</t>
  </si>
  <si>
    <t>SUMA</t>
  </si>
  <si>
    <t>W RAMACH PROJEKTU REALIZOWANEGO PN. "BUDOWA INFRASTRUKTURY TURYSTYCZNEJ W PARKACH KRAJOBRAZOWYCH WOJEWÓDZTWA ZACHODNIOPOMORSKIEGO W CELU ZMNIEJSZENIA ANTROPOPRESJI -ETAP II"</t>
  </si>
  <si>
    <t>Projekty budowlane - duża infrastruktura</t>
  </si>
  <si>
    <t>Usługa projektowa</t>
  </si>
  <si>
    <t>Projekty budowlane - pomosty</t>
  </si>
  <si>
    <t>Mała infrastruktura</t>
  </si>
  <si>
    <t>Roboty budowlane</t>
  </si>
  <si>
    <t>prace budowlane - duża infrastruktura</t>
  </si>
  <si>
    <t>Prace budowlane - pomosty</t>
  </si>
  <si>
    <t>Inżynier kontraktu</t>
  </si>
  <si>
    <t>Usługa organizacji i nadzoru</t>
  </si>
  <si>
    <t>Nadzór autorski</t>
  </si>
  <si>
    <t>Wydanie map PK</t>
  </si>
  <si>
    <t>Organizacja warsztaów i konferencji</t>
  </si>
  <si>
    <t>Promocja w internecie</t>
  </si>
  <si>
    <t>W RAMACH PROJEKTU PLANOWANEGO DO REALIZACJI PN. "PRZYSTOSOWANIE MOSTU EUROPEJSKIEGO SIEKIERKI-NEURUEDITZ DO RUCHU TURYSTYCZNEGO"</t>
  </si>
  <si>
    <t>usługi specjalistyczne - analiza przyrodnicza wartości obszaru inwestycji</t>
  </si>
  <si>
    <t>Analiza przyrodnicza</t>
  </si>
  <si>
    <t>Montaż platform dla puchacza w okolicy inwestycji</t>
  </si>
  <si>
    <t>Ochrona czynna</t>
  </si>
  <si>
    <t>Monitoring platform dla puchacza</t>
  </si>
  <si>
    <t>Monitoring przyrodniczy</t>
  </si>
  <si>
    <t>prace budowlane - remont mostu (Siekierki, gm. Cedynia)</t>
  </si>
  <si>
    <t>Promocja (spoty reklamowe)</t>
  </si>
  <si>
    <t>Dostawa sprzętu biurowego</t>
  </si>
  <si>
    <t>Komputery, drukarki ,dyski twarde, pamieci, myszy, klawiatury,napędy optyczne,urządzenia sieci</t>
  </si>
  <si>
    <t>tłumaczenia (niemiecki, angielski)</t>
  </si>
  <si>
    <t>Usługi tłumaczeń</t>
  </si>
  <si>
    <t>Doradztwo prawne</t>
  </si>
  <si>
    <t>Wynajem sprzętu do tłumaczeń</t>
  </si>
  <si>
    <t>Nadzór inwestorski</t>
  </si>
  <si>
    <t>Materiały biurowe</t>
  </si>
  <si>
    <t>W RAMACH PROJEKTU PLANOWANEGO DO REALIZACJI PN. "ZRÓWNOWAŻONA TURYSTYKA WODNA W UNIKALNEJ DOLINIE DOLNEJ ODRY"</t>
  </si>
  <si>
    <t xml:space="preserve">Promocja </t>
  </si>
  <si>
    <t>Prace budowlane - budowa wieży widokowej w gm. Boleszkowice</t>
  </si>
  <si>
    <t>Prace budowlane - budowa platformy widokowej w gm. Widuchowa</t>
  </si>
  <si>
    <t>Prace budowlane - infrastrukturystyczna na terenie 6 gmin woj. Zachodniopomorskiego</t>
  </si>
  <si>
    <t>Opracowanie i wydruk map turystycznych</t>
  </si>
  <si>
    <t>II i IV KWARTAŁ</t>
  </si>
  <si>
    <t>Wynagrodzenie prelegentów (szkolenia przewodników)</t>
  </si>
  <si>
    <t>Zakup usług prelegentów</t>
  </si>
  <si>
    <t>Noclegi</t>
  </si>
  <si>
    <t>Usługi noclegowe</t>
  </si>
  <si>
    <t>Transport autokarowy</t>
  </si>
  <si>
    <t>Usługi transportu osób</t>
  </si>
  <si>
    <t>W RAMACH PROJEKTU PLANOWANEGO DO REALIZACJI PN. "Edukacja przyrodniacz w parkach krajobrazowych województwa zachodniopomorskiego" RPO</t>
  </si>
  <si>
    <t>Organizacja konkursu PPKP</t>
  </si>
  <si>
    <t>brak finansownia</t>
  </si>
  <si>
    <t>W RAMACH PROJEKTU PLANOWANEGO DO REALIZACJI PN. "Edukacja WFOŚiGW": konkursy o PK, warsztaty dla nauczycieli, Tydzień Żurawia.</t>
  </si>
  <si>
    <t>Transport</t>
  </si>
  <si>
    <t>Catering</t>
  </si>
  <si>
    <t>Nagrody</t>
  </si>
  <si>
    <t>Gadżety</t>
  </si>
  <si>
    <t>Trener</t>
  </si>
  <si>
    <t>SZKOLENIA DLA PRACOWNIKÓW</t>
  </si>
  <si>
    <t>Szkolenia dla pracowników</t>
  </si>
  <si>
    <t>Usługi edukacyjne</t>
  </si>
  <si>
    <t>W RAMACH PROJEKTU PLANOWANEGO DO REALIZACJI PN. " Wzmacnianie ochrony bociana białego i nietoperzy oraz realizacja zadań czynnej ochrony w rezerwatach przyrody na obszarach parków krajobrazowych województwa zachodniopomorskiego"</t>
  </si>
  <si>
    <t>zakup niezbędnego sprzętu do realizacji projektu</t>
  </si>
  <si>
    <t>prace czynnej ochrony w w Rezerwacie Kanał Kwiatowy</t>
  </si>
  <si>
    <t>inwentaryzacja bociana białego</t>
  </si>
  <si>
    <t>Inwentaryzacja przyrodnicza</t>
  </si>
  <si>
    <t>inwentaryzacja nietoperze</t>
  </si>
  <si>
    <t>prace czynnej ochrony w w Rezerwacie Wzgórze Widokowe nad Miedzyodrzem</t>
  </si>
  <si>
    <t>oznakowanie informacyjno-promocyjne</t>
  </si>
  <si>
    <t>IVKWARTAŁ</t>
  </si>
  <si>
    <t>zakup budek dla nietoperzy</t>
  </si>
  <si>
    <t>prace czynnej ochrony w w Rezerwacie Bórbagno Miałka</t>
  </si>
  <si>
    <t>prace czynnej ochrony w w Rezerwacie Wrzosowiska Cedyńskie</t>
  </si>
  <si>
    <t>prace czynnej ochrony w w Rezerwacie Bielinek</t>
  </si>
  <si>
    <t>oznakowanie tablicami informacyjnymi</t>
  </si>
  <si>
    <t>KANON PARKÓW KRAJOBRAZOWYCH</t>
  </si>
  <si>
    <t>Opracowanie treści merytorycznej, dokumentacja zdjęciowa, edycja, skład i wydruk publikacji</t>
  </si>
  <si>
    <t>&lt;30000€</t>
  </si>
  <si>
    <t>Zakup specjalistycznego sprzętu niezbędnego do realizacji projektu</t>
  </si>
  <si>
    <t>Uwaga Funkcja SUMA ma składnie, następującą:    =suma(109;d4:d15)</t>
  </si>
  <si>
    <t>tj sumuje wiersze od 4 do 14 w kolumnie D , ale tylko widoczne. Tj nie sumuje komórek ukrytych!!!</t>
  </si>
  <si>
    <t>Parking sam. służbowego</t>
  </si>
  <si>
    <t>Prace budowlane - infrastruktura turystyczna na terenie 6 gmin woj. Zachodniopomorskiego</t>
  </si>
  <si>
    <t>W RAMACH PROJEKTU RPO WZ PN. " Opracowanie projektów planów ochrony 5 parków krajobrazowych oraz aktualizacja planów ochrony 2 parków krajobrazowych"</t>
  </si>
  <si>
    <t>Opracowanie projektów planów ochrony 5 parków krajobrazowych oraz aktualizacja planów ochrony 2 parków krajobrazowych</t>
  </si>
  <si>
    <t>prace czynnej ochrony w w rezerwatach: Bórbagno Miałka, Dolina Pięciu Jezior, Wrzosowiska Cedyńskie, Kanał Kwiatowy, Wzgórze Widokowe, Dąbrowa Krzymowska, Słoneczne Wzgórz, Bielinek</t>
  </si>
  <si>
    <t>I do IV KWARTAŁ</t>
  </si>
  <si>
    <t>przewidywany tryb udzielenia zamowienia</t>
  </si>
  <si>
    <t>przetarg nieograniczony</t>
  </si>
  <si>
    <t>PLAN  POSTĘPOWAŃ ZESPOŁU PARKÓW KRAJOBRAZOWYCH WOJEWÓDZTWA ZACHODNIOPOMORSKIEGO NA 2019 ROK</t>
  </si>
  <si>
    <t>Rodzaj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</si>
</sst>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[$€-1];[Red]\-#,##0\ [$€-1]"/>
  </numFmts>
  <fonts count="6" x14ac:knownFonts="1">
    <font>
      <sz val="11"/>
      <color theme="1"/>
      <name val="Corbel"/>
      <family val="2"/>
      <charset val="238"/>
      <scheme val="minor"/>
    </font>
    <font>
      <sz val="11"/>
      <color theme="1"/>
      <name val="Corbel"/>
      <family val="2"/>
      <charset val="238"/>
      <scheme val="minor"/>
    </font>
    <font>
      <sz val="11"/>
      <color theme="0"/>
      <name val="Corbel"/>
      <family val="2"/>
      <charset val="238"/>
      <scheme val="minor"/>
    </font>
    <font>
      <b/>
      <sz val="11"/>
      <name val="Corbel"/>
      <family val="2"/>
      <charset val="238"/>
      <scheme val="minor"/>
    </font>
    <font>
      <sz val="11"/>
      <name val="Corbel"/>
      <family val="2"/>
      <charset val="238"/>
      <scheme val="minor"/>
    </font>
    <font>
      <sz val="11"/>
      <color theme="1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6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horizontal="left" vertical="center"/>
    </xf>
    <xf numFmtId="0" fontId="0" fillId="8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readingOrder="2"/>
    </xf>
    <xf numFmtId="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9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0" fontId="2" fillId="11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0" xfId="1" applyFont="1"/>
    <xf numFmtId="164" fontId="0" fillId="0" borderId="4" xfId="1" applyNumberFormat="1" applyFont="1" applyBorder="1" applyAlignment="1">
      <alignment horizontal="center" vertical="center" wrapText="1"/>
    </xf>
    <xf numFmtId="0" fontId="0" fillId="12" borderId="4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2" fontId="4" fillId="15" borderId="4" xfId="0" applyNumberFormat="1" applyFont="1" applyFill="1" applyBorder="1" applyAlignment="1">
      <alignment horizontal="left" vertical="center"/>
    </xf>
    <xf numFmtId="0" fontId="4" fillId="14" borderId="4" xfId="0" applyFont="1" applyFill="1" applyBorder="1" applyAlignment="1">
      <alignment horizontal="left" vertical="center"/>
    </xf>
    <xf numFmtId="0" fontId="4" fillId="16" borderId="4" xfId="0" applyFont="1" applyFill="1" applyBorder="1" applyAlignment="1">
      <alignment horizontal="left" vertical="center"/>
    </xf>
    <xf numFmtId="0" fontId="4" fillId="17" borderId="4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1">
    <dxf>
      <font>
        <strike val="0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duł">
  <a:themeElements>
    <a:clrScheme name="Moduł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Moduł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oduł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300000"/>
              </a:schemeClr>
            </a:gs>
            <a:gs pos="12000">
              <a:schemeClr val="phClr">
                <a:tint val="48000"/>
                <a:satMod val="300000"/>
              </a:schemeClr>
            </a:gs>
            <a:gs pos="20000">
              <a:schemeClr val="phClr">
                <a:tint val="49000"/>
                <a:satMod val="30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10000" t="-25000" r="10000" b="125000"/>
          </a:path>
        </a:gradFill>
        <a:blipFill>
          <a:blip xmlns:r="http://schemas.openxmlformats.org/officeDocument/2006/relationships" r:embed="rId1">
            <a:duotone>
              <a:schemeClr val="phClr">
                <a:shade val="75000"/>
                <a:satMod val="105000"/>
              </a:schemeClr>
              <a:schemeClr val="phClr">
                <a:tint val="95000"/>
                <a:satMod val="105000"/>
              </a:schemeClr>
            </a:duotone>
          </a:blip>
          <a:tile tx="0" ty="0" sx="38000" sy="38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A59" sqref="A59"/>
    </sheetView>
  </sheetViews>
  <sheetFormatPr defaultColWidth="82.5" defaultRowHeight="15" x14ac:dyDescent="0.25"/>
  <cols>
    <col min="1" max="1" width="85.625" customWidth="1"/>
    <col min="2" max="2" width="17.875" customWidth="1"/>
    <col min="3" max="3" width="27.875" customWidth="1"/>
    <col min="4" max="5" width="23.75" customWidth="1"/>
    <col min="6" max="6" width="85.875" customWidth="1"/>
    <col min="7" max="7" width="14.875" customWidth="1"/>
    <col min="8" max="8" width="15.75" style="43" customWidth="1"/>
    <col min="9" max="9" width="15.75" customWidth="1"/>
  </cols>
  <sheetData>
    <row r="1" spans="1:5" ht="31.5" customHeight="1" x14ac:dyDescent="0.25">
      <c r="A1" s="66" t="s">
        <v>146</v>
      </c>
      <c r="B1" s="67"/>
      <c r="C1" s="67"/>
      <c r="D1" s="68"/>
      <c r="E1" s="57" t="s">
        <v>144</v>
      </c>
    </row>
    <row r="2" spans="1:5" x14ac:dyDescent="0.25">
      <c r="A2" s="63" t="s">
        <v>62</v>
      </c>
      <c r="B2" s="64"/>
      <c r="C2" s="64"/>
      <c r="D2" s="65"/>
      <c r="E2" s="56"/>
    </row>
    <row r="3" spans="1:5" ht="30" x14ac:dyDescent="0.25">
      <c r="A3" s="5" t="s">
        <v>2</v>
      </c>
      <c r="B3" s="6" t="s">
        <v>147</v>
      </c>
      <c r="C3" s="6" t="s">
        <v>4</v>
      </c>
      <c r="D3" s="6" t="s">
        <v>5</v>
      </c>
      <c r="E3" s="58"/>
    </row>
    <row r="4" spans="1:5" ht="13.5" customHeight="1" x14ac:dyDescent="0.25">
      <c r="A4" s="10" t="s">
        <v>68</v>
      </c>
      <c r="B4" s="11" t="s">
        <v>67</v>
      </c>
      <c r="C4" s="12" t="s">
        <v>10</v>
      </c>
      <c r="D4" s="13">
        <v>1451113</v>
      </c>
      <c r="E4" s="52" t="s">
        <v>145</v>
      </c>
    </row>
    <row r="5" spans="1:5" hidden="1" x14ac:dyDescent="0.25">
      <c r="A5" s="10" t="s">
        <v>75</v>
      </c>
      <c r="B5" s="11" t="s">
        <v>25</v>
      </c>
      <c r="C5" s="12" t="s">
        <v>10</v>
      </c>
      <c r="D5" s="13">
        <v>5853.66</v>
      </c>
      <c r="E5" s="52"/>
    </row>
    <row r="6" spans="1:5" x14ac:dyDescent="0.25">
      <c r="A6" s="63" t="s">
        <v>76</v>
      </c>
      <c r="B6" s="64"/>
      <c r="C6" s="64"/>
      <c r="D6" s="65"/>
      <c r="E6" s="56"/>
    </row>
    <row r="7" spans="1:5" ht="30" x14ac:dyDescent="0.25">
      <c r="A7" s="5" t="s">
        <v>2</v>
      </c>
      <c r="B7" s="6" t="s">
        <v>147</v>
      </c>
      <c r="C7" s="6" t="s">
        <v>4</v>
      </c>
      <c r="D7" s="6" t="s">
        <v>5</v>
      </c>
      <c r="E7" s="58"/>
    </row>
    <row r="8" spans="1:5" hidden="1" x14ac:dyDescent="0.25">
      <c r="A8" s="33" t="s">
        <v>77</v>
      </c>
      <c r="B8" s="11" t="s">
        <v>25</v>
      </c>
      <c r="C8" s="12" t="s">
        <v>33</v>
      </c>
      <c r="D8" s="13">
        <v>5100</v>
      </c>
      <c r="E8" s="52"/>
    </row>
    <row r="9" spans="1:5" hidden="1" x14ac:dyDescent="0.25">
      <c r="A9" s="33" t="s">
        <v>81</v>
      </c>
      <c r="B9" s="11" t="s">
        <v>25</v>
      </c>
      <c r="C9" s="12" t="s">
        <v>33</v>
      </c>
      <c r="D9" s="34">
        <v>5100</v>
      </c>
      <c r="E9" s="60"/>
    </row>
    <row r="10" spans="1:5" x14ac:dyDescent="0.25">
      <c r="A10" s="33" t="s">
        <v>83</v>
      </c>
      <c r="B10" s="11" t="s">
        <v>67</v>
      </c>
      <c r="C10" s="12" t="s">
        <v>10</v>
      </c>
      <c r="D10" s="13">
        <v>5091341.46</v>
      </c>
      <c r="E10" s="52" t="s">
        <v>145</v>
      </c>
    </row>
    <row r="11" spans="1:5" hidden="1" x14ac:dyDescent="0.25">
      <c r="A11" s="10" t="s">
        <v>92</v>
      </c>
      <c r="B11" s="11" t="s">
        <v>9</v>
      </c>
      <c r="C11" s="12" t="s">
        <v>22</v>
      </c>
      <c r="D11" s="13">
        <v>5410.57</v>
      </c>
      <c r="E11" s="52"/>
    </row>
    <row r="12" spans="1:5" x14ac:dyDescent="0.25">
      <c r="A12" s="63" t="s">
        <v>93</v>
      </c>
      <c r="B12" s="64"/>
      <c r="C12" s="64"/>
      <c r="D12" s="65"/>
      <c r="E12" s="56"/>
    </row>
    <row r="13" spans="1:5" ht="30" x14ac:dyDescent="0.25">
      <c r="A13" s="5" t="s">
        <v>2</v>
      </c>
      <c r="B13" s="6" t="s">
        <v>147</v>
      </c>
      <c r="C13" s="6" t="s">
        <v>4</v>
      </c>
      <c r="D13" s="6" t="s">
        <v>5</v>
      </c>
      <c r="E13" s="58"/>
    </row>
    <row r="14" spans="1:5" hidden="1" x14ac:dyDescent="0.25">
      <c r="A14" s="10" t="s">
        <v>89</v>
      </c>
      <c r="B14" s="11" t="s">
        <v>25</v>
      </c>
      <c r="C14" s="12" t="s">
        <v>33</v>
      </c>
      <c r="D14" s="13">
        <v>26829.268292682926</v>
      </c>
      <c r="E14" s="52"/>
    </row>
    <row r="15" spans="1:5" x14ac:dyDescent="0.25">
      <c r="A15" s="10" t="s">
        <v>95</v>
      </c>
      <c r="B15" s="11" t="s">
        <v>67</v>
      </c>
      <c r="C15" s="12" t="s">
        <v>22</v>
      </c>
      <c r="D15" s="13">
        <v>1995000</v>
      </c>
      <c r="E15" s="52" t="s">
        <v>145</v>
      </c>
    </row>
    <row r="16" spans="1:5" x14ac:dyDescent="0.25">
      <c r="A16" s="10" t="s">
        <v>96</v>
      </c>
      <c r="B16" s="11" t="s">
        <v>67</v>
      </c>
      <c r="C16" s="12" t="s">
        <v>10</v>
      </c>
      <c r="D16" s="13">
        <v>785365.85365853657</v>
      </c>
      <c r="E16" s="52" t="s">
        <v>145</v>
      </c>
    </row>
    <row r="17" spans="1:5" x14ac:dyDescent="0.25">
      <c r="A17" s="10" t="s">
        <v>139</v>
      </c>
      <c r="B17" s="11" t="s">
        <v>67</v>
      </c>
      <c r="C17" s="12" t="s">
        <v>22</v>
      </c>
      <c r="D17" s="13">
        <v>1297560.9756097561</v>
      </c>
      <c r="E17" s="52" t="s">
        <v>145</v>
      </c>
    </row>
    <row r="18" spans="1:5" hidden="1" x14ac:dyDescent="0.25">
      <c r="A18" s="10" t="s">
        <v>85</v>
      </c>
      <c r="B18" s="11" t="s">
        <v>9</v>
      </c>
      <c r="C18" s="12" t="s">
        <v>22</v>
      </c>
      <c r="D18" s="13">
        <v>6658.64</v>
      </c>
      <c r="E18" s="52"/>
    </row>
    <row r="19" spans="1:5" hidden="1" x14ac:dyDescent="0.25">
      <c r="A19" s="10" t="s">
        <v>92</v>
      </c>
      <c r="B19" s="11" t="s">
        <v>9</v>
      </c>
      <c r="C19" s="12" t="s">
        <v>99</v>
      </c>
      <c r="D19" s="13">
        <v>3441.53</v>
      </c>
      <c r="E19" s="52"/>
    </row>
    <row r="20" spans="1:5" hidden="1" x14ac:dyDescent="0.25">
      <c r="A20" s="10" t="s">
        <v>87</v>
      </c>
      <c r="B20" s="11" t="s">
        <v>25</v>
      </c>
      <c r="C20" s="12" t="s">
        <v>33</v>
      </c>
      <c r="D20" s="13">
        <v>4807.8</v>
      </c>
      <c r="E20" s="52"/>
    </row>
    <row r="21" spans="1:5" hidden="1" x14ac:dyDescent="0.25">
      <c r="A21" s="10" t="s">
        <v>100</v>
      </c>
      <c r="B21" s="11" t="s">
        <v>25</v>
      </c>
      <c r="C21" s="12" t="s">
        <v>33</v>
      </c>
      <c r="D21" s="13">
        <v>8130.08</v>
      </c>
      <c r="E21" s="52"/>
    </row>
    <row r="22" spans="1:5" hidden="1" x14ac:dyDescent="0.25">
      <c r="A22" s="10" t="s">
        <v>102</v>
      </c>
      <c r="B22" s="11" t="s">
        <v>25</v>
      </c>
      <c r="C22" s="12" t="s">
        <v>33</v>
      </c>
      <c r="D22" s="13">
        <v>8130.08</v>
      </c>
      <c r="E22" s="52"/>
    </row>
    <row r="23" spans="1:5" hidden="1" x14ac:dyDescent="0.25">
      <c r="A23" s="10" t="s">
        <v>104</v>
      </c>
      <c r="B23" s="11" t="s">
        <v>25</v>
      </c>
      <c r="C23" s="12" t="s">
        <v>33</v>
      </c>
      <c r="D23" s="13">
        <v>925.93</v>
      </c>
      <c r="E23" s="52"/>
    </row>
    <row r="24" spans="1:5" hidden="1" x14ac:dyDescent="0.25">
      <c r="A24" s="63" t="s">
        <v>106</v>
      </c>
      <c r="B24" s="64"/>
      <c r="C24" s="64"/>
      <c r="D24" s="65"/>
      <c r="E24" s="56"/>
    </row>
    <row r="25" spans="1:5" ht="30" hidden="1" x14ac:dyDescent="0.25">
      <c r="A25" s="5" t="s">
        <v>2</v>
      </c>
      <c r="B25" s="6" t="s">
        <v>3</v>
      </c>
      <c r="C25" s="6" t="s">
        <v>4</v>
      </c>
      <c r="D25" s="6" t="s">
        <v>5</v>
      </c>
      <c r="E25" s="58"/>
    </row>
    <row r="26" spans="1:5" hidden="1" x14ac:dyDescent="0.25">
      <c r="A26" s="10" t="s">
        <v>107</v>
      </c>
      <c r="B26" s="11" t="s">
        <v>25</v>
      </c>
      <c r="C26" s="12" t="s">
        <v>10</v>
      </c>
      <c r="D26" s="13">
        <v>121951.21</v>
      </c>
      <c r="E26" s="52"/>
    </row>
    <row r="27" spans="1:5" hidden="1" x14ac:dyDescent="0.25">
      <c r="A27" s="31"/>
      <c r="B27" s="7" t="s">
        <v>61</v>
      </c>
      <c r="C27" s="32"/>
      <c r="D27" s="32">
        <f>SUBTOTAL(109,D26)</f>
        <v>0</v>
      </c>
      <c r="E27" s="59"/>
    </row>
    <row r="28" spans="1:5" hidden="1" x14ac:dyDescent="0.25">
      <c r="A28" s="63" t="s">
        <v>109</v>
      </c>
      <c r="B28" s="64"/>
      <c r="C28" s="64"/>
      <c r="D28" s="65"/>
      <c r="E28" s="56"/>
    </row>
    <row r="29" spans="1:5" ht="30" hidden="1" x14ac:dyDescent="0.25">
      <c r="A29" s="5" t="s">
        <v>2</v>
      </c>
      <c r="B29" s="6" t="s">
        <v>3</v>
      </c>
      <c r="C29" s="6" t="s">
        <v>4</v>
      </c>
      <c r="D29" s="6" t="s">
        <v>5</v>
      </c>
      <c r="E29" s="58"/>
    </row>
    <row r="30" spans="1:5" hidden="1" x14ac:dyDescent="0.25">
      <c r="A30" s="10" t="s">
        <v>110</v>
      </c>
      <c r="B30" s="11" t="s">
        <v>25</v>
      </c>
      <c r="C30" s="12" t="s">
        <v>22</v>
      </c>
      <c r="D30" s="13">
        <v>11500</v>
      </c>
      <c r="E30" s="52"/>
    </row>
    <row r="31" spans="1:5" hidden="1" x14ac:dyDescent="0.25">
      <c r="A31" s="10" t="s">
        <v>111</v>
      </c>
      <c r="B31" s="11" t="s">
        <v>25</v>
      </c>
      <c r="C31" s="12" t="s">
        <v>22</v>
      </c>
      <c r="D31" s="13">
        <v>13000</v>
      </c>
      <c r="E31" s="52"/>
    </row>
    <row r="32" spans="1:5" hidden="1" x14ac:dyDescent="0.25">
      <c r="A32" s="10" t="s">
        <v>112</v>
      </c>
      <c r="B32" s="11" t="s">
        <v>25</v>
      </c>
      <c r="C32" s="12" t="s">
        <v>22</v>
      </c>
      <c r="D32" s="13">
        <v>30000</v>
      </c>
      <c r="E32" s="52"/>
    </row>
    <row r="33" spans="1:5" hidden="1" x14ac:dyDescent="0.25">
      <c r="A33" s="10" t="s">
        <v>113</v>
      </c>
      <c r="B33" s="11" t="s">
        <v>25</v>
      </c>
      <c r="C33" s="12" t="s">
        <v>22</v>
      </c>
      <c r="D33" s="13">
        <v>40000</v>
      </c>
      <c r="E33" s="52"/>
    </row>
    <row r="34" spans="1:5" hidden="1" x14ac:dyDescent="0.25">
      <c r="A34" s="10" t="s">
        <v>114</v>
      </c>
      <c r="B34" s="11" t="s">
        <v>25</v>
      </c>
      <c r="C34" s="12" t="s">
        <v>22</v>
      </c>
      <c r="D34" s="13">
        <v>4000</v>
      </c>
      <c r="E34" s="52"/>
    </row>
    <row r="35" spans="1:5" hidden="1" x14ac:dyDescent="0.25">
      <c r="A35" s="31"/>
      <c r="B35" s="7" t="s">
        <v>61</v>
      </c>
      <c r="C35" s="32"/>
      <c r="D35" s="32">
        <f>SUBTOTAL(109,D30:D34)</f>
        <v>0</v>
      </c>
      <c r="E35" s="59"/>
    </row>
    <row r="36" spans="1:5" hidden="1" x14ac:dyDescent="0.25">
      <c r="A36" s="63" t="s">
        <v>115</v>
      </c>
      <c r="B36" s="64"/>
      <c r="C36" s="64"/>
      <c r="D36" s="65"/>
      <c r="E36" s="56"/>
    </row>
    <row r="37" spans="1:5" ht="30" hidden="1" x14ac:dyDescent="0.25">
      <c r="A37" s="5" t="s">
        <v>2</v>
      </c>
      <c r="B37" s="6" t="s">
        <v>3</v>
      </c>
      <c r="C37" s="6" t="s">
        <v>4</v>
      </c>
      <c r="D37" s="6" t="s">
        <v>5</v>
      </c>
      <c r="E37" s="58"/>
    </row>
    <row r="38" spans="1:5" hidden="1" x14ac:dyDescent="0.25">
      <c r="A38" s="10" t="s">
        <v>116</v>
      </c>
      <c r="B38" s="11" t="s">
        <v>25</v>
      </c>
      <c r="C38" s="12" t="s">
        <v>22</v>
      </c>
      <c r="D38" s="13">
        <v>24400</v>
      </c>
      <c r="E38" s="52"/>
    </row>
    <row r="39" spans="1:5" hidden="1" x14ac:dyDescent="0.25">
      <c r="A39" s="31"/>
      <c r="B39" s="7" t="s">
        <v>61</v>
      </c>
      <c r="C39" s="32"/>
      <c r="D39" s="32">
        <f>SUBTOTAL(109,D38)</f>
        <v>0</v>
      </c>
      <c r="E39" s="59"/>
    </row>
    <row r="40" spans="1:5" x14ac:dyDescent="0.25">
      <c r="A40" s="69" t="s">
        <v>118</v>
      </c>
      <c r="B40" s="70"/>
      <c r="C40" s="70"/>
      <c r="D40" s="71"/>
      <c r="E40" s="56"/>
    </row>
    <row r="41" spans="1:5" x14ac:dyDescent="0.25">
      <c r="A41" s="72"/>
      <c r="B41" s="73"/>
      <c r="C41" s="73"/>
      <c r="D41" s="74"/>
      <c r="E41" s="56"/>
    </row>
    <row r="42" spans="1:5" x14ac:dyDescent="0.25">
      <c r="A42" s="75"/>
      <c r="B42" s="76"/>
      <c r="C42" s="76"/>
      <c r="D42" s="77"/>
      <c r="E42" s="56"/>
    </row>
    <row r="43" spans="1:5" ht="30" x14ac:dyDescent="0.25">
      <c r="A43" s="5" t="s">
        <v>2</v>
      </c>
      <c r="B43" s="6" t="s">
        <v>147</v>
      </c>
      <c r="C43" s="6" t="s">
        <v>4</v>
      </c>
      <c r="D43" s="6" t="s">
        <v>5</v>
      </c>
      <c r="E43" s="58"/>
    </row>
    <row r="44" spans="1:5" hidden="1" x14ac:dyDescent="0.25">
      <c r="A44" s="38" t="s">
        <v>119</v>
      </c>
      <c r="B44" s="11" t="s">
        <v>25</v>
      </c>
      <c r="C44" s="13" t="s">
        <v>10</v>
      </c>
      <c r="D44" s="39">
        <v>69178.86</v>
      </c>
      <c r="E44" s="61"/>
    </row>
    <row r="45" spans="1:5" ht="30" x14ac:dyDescent="0.25">
      <c r="A45" s="10" t="s">
        <v>142</v>
      </c>
      <c r="B45" s="11" t="s">
        <v>25</v>
      </c>
      <c r="C45" s="12" t="s">
        <v>143</v>
      </c>
      <c r="D45" s="13">
        <v>332113.82</v>
      </c>
      <c r="E45" s="52" t="s">
        <v>145</v>
      </c>
    </row>
    <row r="46" spans="1:5" hidden="1" x14ac:dyDescent="0.25">
      <c r="A46" s="10" t="s">
        <v>121</v>
      </c>
      <c r="B46" s="11" t="s">
        <v>25</v>
      </c>
      <c r="C46" s="12" t="s">
        <v>22</v>
      </c>
      <c r="D46" s="13">
        <v>26016.26</v>
      </c>
      <c r="E46" s="52"/>
    </row>
    <row r="47" spans="1:5" hidden="1" x14ac:dyDescent="0.25">
      <c r="A47" s="10" t="s">
        <v>123</v>
      </c>
      <c r="B47" s="11" t="s">
        <v>25</v>
      </c>
      <c r="C47" s="12" t="s">
        <v>22</v>
      </c>
      <c r="D47" s="13">
        <v>12878.05</v>
      </c>
      <c r="E47" s="52"/>
    </row>
    <row r="48" spans="1:5" hidden="1" x14ac:dyDescent="0.25">
      <c r="A48" s="69" t="s">
        <v>132</v>
      </c>
      <c r="B48" s="70"/>
      <c r="C48" s="70"/>
      <c r="D48" s="71"/>
      <c r="E48" s="56"/>
    </row>
    <row r="49" spans="1:5" hidden="1" x14ac:dyDescent="0.25">
      <c r="A49" s="72"/>
      <c r="B49" s="73"/>
      <c r="C49" s="73"/>
      <c r="D49" s="74"/>
      <c r="E49" s="56"/>
    </row>
    <row r="50" spans="1:5" hidden="1" x14ac:dyDescent="0.25">
      <c r="A50" s="72"/>
      <c r="B50" s="73"/>
      <c r="C50" s="73"/>
      <c r="D50" s="74"/>
      <c r="E50" s="56"/>
    </row>
    <row r="51" spans="1:5" ht="30" hidden="1" x14ac:dyDescent="0.25">
      <c r="A51" s="5" t="s">
        <v>2</v>
      </c>
      <c r="B51" s="6" t="s">
        <v>3</v>
      </c>
      <c r="C51" s="6" t="s">
        <v>4</v>
      </c>
      <c r="D51" s="6" t="s">
        <v>5</v>
      </c>
      <c r="E51" s="58"/>
    </row>
    <row r="52" spans="1:5" hidden="1" x14ac:dyDescent="0.25">
      <c r="A52" s="41" t="s">
        <v>133</v>
      </c>
      <c r="B52" s="11" t="s">
        <v>25</v>
      </c>
      <c r="C52" s="12" t="s">
        <v>33</v>
      </c>
      <c r="D52" s="13">
        <v>65040.65</v>
      </c>
      <c r="E52" s="52"/>
    </row>
    <row r="53" spans="1:5" hidden="1" x14ac:dyDescent="0.25">
      <c r="A53" s="31"/>
      <c r="B53" s="7" t="s">
        <v>61</v>
      </c>
      <c r="C53" s="32"/>
      <c r="D53" s="32">
        <f>SUBTOTAL(109,D52)</f>
        <v>0</v>
      </c>
      <c r="E53" s="59"/>
    </row>
    <row r="54" spans="1:5" x14ac:dyDescent="0.25">
      <c r="A54" s="69" t="s">
        <v>140</v>
      </c>
      <c r="B54" s="70"/>
      <c r="C54" s="70"/>
      <c r="D54" s="71"/>
      <c r="E54" s="56"/>
    </row>
    <row r="55" spans="1:5" x14ac:dyDescent="0.25">
      <c r="A55" s="72"/>
      <c r="B55" s="73"/>
      <c r="C55" s="73"/>
      <c r="D55" s="74"/>
      <c r="E55" s="56"/>
    </row>
    <row r="56" spans="1:5" x14ac:dyDescent="0.25">
      <c r="A56" s="75"/>
      <c r="B56" s="76"/>
      <c r="C56" s="76"/>
      <c r="D56" s="77"/>
      <c r="E56" s="56"/>
    </row>
    <row r="57" spans="1:5" x14ac:dyDescent="0.25">
      <c r="A57" s="53" t="s">
        <v>141</v>
      </c>
      <c r="B57" s="53" t="s">
        <v>25</v>
      </c>
      <c r="C57" s="54" t="s">
        <v>10</v>
      </c>
      <c r="D57" s="55">
        <v>3132745</v>
      </c>
      <c r="E57" s="62" t="s">
        <v>145</v>
      </c>
    </row>
  </sheetData>
  <mergeCells count="10">
    <mergeCell ref="A28:D28"/>
    <mergeCell ref="A36:D36"/>
    <mergeCell ref="A40:D42"/>
    <mergeCell ref="A48:D50"/>
    <mergeCell ref="A54:D56"/>
    <mergeCell ref="A12:D12"/>
    <mergeCell ref="A1:D1"/>
    <mergeCell ref="A2:D2"/>
    <mergeCell ref="A6:D6"/>
    <mergeCell ref="A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opLeftCell="A19" workbookViewId="0">
      <selection activeCell="E15" sqref="E15"/>
    </sheetView>
  </sheetViews>
  <sheetFormatPr defaultColWidth="23.25" defaultRowHeight="15" x14ac:dyDescent="0.25"/>
  <cols>
    <col min="1" max="1" width="80.75" customWidth="1"/>
    <col min="2" max="2" width="17.875" customWidth="1"/>
    <col min="3" max="3" width="20.625" customWidth="1"/>
    <col min="4" max="4" width="21.25" customWidth="1"/>
    <col min="5" max="5" width="88.75" customWidth="1"/>
  </cols>
  <sheetData>
    <row r="1" spans="1:8" ht="30.75" customHeight="1" x14ac:dyDescent="0.25">
      <c r="A1" s="78" t="s">
        <v>0</v>
      </c>
      <c r="B1" s="79"/>
      <c r="C1" s="79"/>
      <c r="D1" s="80"/>
      <c r="E1" s="1"/>
      <c r="F1" s="2"/>
      <c r="G1" s="3"/>
      <c r="H1" s="3"/>
    </row>
    <row r="2" spans="1:8" x14ac:dyDescent="0.25">
      <c r="A2" s="63" t="s">
        <v>1</v>
      </c>
      <c r="B2" s="64"/>
      <c r="C2" s="64"/>
      <c r="D2" s="65"/>
      <c r="E2" s="1"/>
      <c r="F2" s="4"/>
      <c r="G2" s="3"/>
      <c r="H2" s="3">
        <v>124000</v>
      </c>
    </row>
    <row r="3" spans="1:8" ht="45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42" t="s">
        <v>8</v>
      </c>
      <c r="H3" s="44" t="s">
        <v>134</v>
      </c>
    </row>
    <row r="4" spans="1:8" x14ac:dyDescent="0.25">
      <c r="A4" s="10" t="s">
        <v>11</v>
      </c>
      <c r="B4" s="11" t="s">
        <v>12</v>
      </c>
      <c r="C4" s="12" t="s">
        <v>10</v>
      </c>
      <c r="D4" s="13">
        <v>5700</v>
      </c>
      <c r="E4" s="14" t="s">
        <v>13</v>
      </c>
      <c r="F4" s="15"/>
      <c r="G4" s="9">
        <f t="shared" ref="G4:G44" si="0">IF(F4="brak finansowania",0,SUMIF($E$4:$E$112,E4,$D$4:$D$112))</f>
        <v>5700</v>
      </c>
      <c r="H4" s="9" t="str">
        <f t="shared" ref="H4:H67" si="1">IF(+G4&lt;124000,"",G4)</f>
        <v/>
      </c>
    </row>
    <row r="5" spans="1:8" x14ac:dyDescent="0.25">
      <c r="A5" s="10" t="s">
        <v>14</v>
      </c>
      <c r="B5" s="11" t="s">
        <v>9</v>
      </c>
      <c r="C5" s="12" t="s">
        <v>10</v>
      </c>
      <c r="D5" s="13">
        <v>5000</v>
      </c>
      <c r="E5" s="17" t="s">
        <v>15</v>
      </c>
      <c r="F5" s="15"/>
      <c r="G5" s="9">
        <f t="shared" si="0"/>
        <v>13852.1</v>
      </c>
      <c r="H5" s="9" t="str">
        <f t="shared" si="1"/>
        <v/>
      </c>
    </row>
    <row r="6" spans="1:8" x14ac:dyDescent="0.25">
      <c r="A6" s="10" t="s">
        <v>16</v>
      </c>
      <c r="B6" s="11" t="s">
        <v>9</v>
      </c>
      <c r="C6" s="12" t="s">
        <v>10</v>
      </c>
      <c r="D6" s="13">
        <v>4000</v>
      </c>
      <c r="E6" s="18" t="s">
        <v>17</v>
      </c>
      <c r="F6" s="15"/>
      <c r="G6" s="9">
        <f t="shared" si="0"/>
        <v>83052.5</v>
      </c>
      <c r="H6" s="9" t="str">
        <f t="shared" si="1"/>
        <v/>
      </c>
    </row>
    <row r="7" spans="1:8" x14ac:dyDescent="0.25">
      <c r="A7" s="10" t="s">
        <v>18</v>
      </c>
      <c r="B7" s="11" t="s">
        <v>9</v>
      </c>
      <c r="C7" s="12" t="s">
        <v>19</v>
      </c>
      <c r="D7" s="13">
        <v>10200</v>
      </c>
      <c r="E7" s="14" t="s">
        <v>20</v>
      </c>
      <c r="F7" s="15"/>
      <c r="G7" s="9">
        <f t="shared" si="0"/>
        <v>10200</v>
      </c>
      <c r="H7" s="9" t="str">
        <f t="shared" si="1"/>
        <v/>
      </c>
    </row>
    <row r="8" spans="1:8" x14ac:dyDescent="0.25">
      <c r="A8" s="10" t="s">
        <v>21</v>
      </c>
      <c r="B8" s="11" t="s">
        <v>9</v>
      </c>
      <c r="C8" s="12" t="s">
        <v>22</v>
      </c>
      <c r="D8" s="13">
        <v>14500</v>
      </c>
      <c r="E8" s="14" t="s">
        <v>23</v>
      </c>
      <c r="F8" s="15"/>
      <c r="G8" s="9">
        <f t="shared" si="0"/>
        <v>14500</v>
      </c>
      <c r="H8" s="9" t="str">
        <f t="shared" si="1"/>
        <v/>
      </c>
    </row>
    <row r="9" spans="1:8" x14ac:dyDescent="0.25">
      <c r="A9" s="10" t="s">
        <v>24</v>
      </c>
      <c r="B9" s="11" t="s">
        <v>25</v>
      </c>
      <c r="C9" s="12" t="s">
        <v>26</v>
      </c>
      <c r="D9" s="13">
        <v>9800</v>
      </c>
      <c r="E9" s="19" t="s">
        <v>27</v>
      </c>
      <c r="F9" s="15"/>
      <c r="G9" s="9">
        <f t="shared" si="0"/>
        <v>9800</v>
      </c>
      <c r="H9" s="9" t="str">
        <f t="shared" si="1"/>
        <v/>
      </c>
    </row>
    <row r="10" spans="1:8" x14ac:dyDescent="0.25">
      <c r="A10" s="10" t="s">
        <v>28</v>
      </c>
      <c r="B10" s="11" t="s">
        <v>9</v>
      </c>
      <c r="C10" s="12" t="s">
        <v>10</v>
      </c>
      <c r="D10" s="13">
        <v>800</v>
      </c>
      <c r="E10" s="14" t="s">
        <v>29</v>
      </c>
      <c r="F10" s="15"/>
      <c r="G10" s="9">
        <f t="shared" si="0"/>
        <v>800</v>
      </c>
      <c r="H10" s="9" t="str">
        <f t="shared" si="1"/>
        <v/>
      </c>
    </row>
    <row r="11" spans="1:8" x14ac:dyDescent="0.25">
      <c r="A11" s="10" t="s">
        <v>30</v>
      </c>
      <c r="B11" s="11" t="s">
        <v>31</v>
      </c>
      <c r="C11" s="12" t="s">
        <v>10</v>
      </c>
      <c r="D11" s="13">
        <v>2500</v>
      </c>
      <c r="E11" s="14" t="s">
        <v>30</v>
      </c>
      <c r="F11" s="15"/>
      <c r="G11" s="9">
        <f t="shared" si="0"/>
        <v>2500</v>
      </c>
      <c r="H11" s="9" t="str">
        <f t="shared" si="1"/>
        <v/>
      </c>
    </row>
    <row r="12" spans="1:8" x14ac:dyDescent="0.25">
      <c r="A12" s="10" t="s">
        <v>32</v>
      </c>
      <c r="B12" s="11" t="s">
        <v>31</v>
      </c>
      <c r="C12" s="12" t="s">
        <v>33</v>
      </c>
      <c r="D12" s="13">
        <v>2500</v>
      </c>
      <c r="E12" s="14" t="s">
        <v>34</v>
      </c>
      <c r="F12" s="15"/>
      <c r="G12" s="9">
        <f t="shared" si="0"/>
        <v>2500</v>
      </c>
      <c r="H12" s="9" t="str">
        <f t="shared" si="1"/>
        <v/>
      </c>
    </row>
    <row r="13" spans="1:8" x14ac:dyDescent="0.25">
      <c r="A13" s="10" t="s">
        <v>35</v>
      </c>
      <c r="B13" s="11" t="s">
        <v>31</v>
      </c>
      <c r="C13" s="12" t="s">
        <v>33</v>
      </c>
      <c r="D13" s="13">
        <v>6600</v>
      </c>
      <c r="E13" s="14" t="s">
        <v>35</v>
      </c>
      <c r="F13" s="15"/>
      <c r="G13" s="9">
        <f t="shared" si="0"/>
        <v>6600</v>
      </c>
      <c r="H13" s="9" t="str">
        <f t="shared" si="1"/>
        <v/>
      </c>
    </row>
    <row r="14" spans="1:8" x14ac:dyDescent="0.25">
      <c r="A14" s="10" t="s">
        <v>36</v>
      </c>
      <c r="B14" s="11" t="s">
        <v>31</v>
      </c>
      <c r="C14" s="12" t="s">
        <v>33</v>
      </c>
      <c r="D14" s="13">
        <v>18000</v>
      </c>
      <c r="E14" s="14" t="s">
        <v>37</v>
      </c>
      <c r="F14" s="15"/>
      <c r="G14" s="9">
        <f t="shared" si="0"/>
        <v>106798.26829268293</v>
      </c>
      <c r="H14" s="9" t="str">
        <f t="shared" si="1"/>
        <v/>
      </c>
    </row>
    <row r="15" spans="1:8" x14ac:dyDescent="0.25">
      <c r="A15" s="10" t="s">
        <v>38</v>
      </c>
      <c r="B15" s="11" t="s">
        <v>31</v>
      </c>
      <c r="C15" s="12" t="s">
        <v>10</v>
      </c>
      <c r="D15" s="13">
        <v>1400</v>
      </c>
      <c r="E15" s="14" t="s">
        <v>138</v>
      </c>
      <c r="F15" s="15"/>
      <c r="G15" s="9">
        <f t="shared" si="0"/>
        <v>1400</v>
      </c>
      <c r="H15" s="9" t="str">
        <f t="shared" si="1"/>
        <v/>
      </c>
    </row>
    <row r="16" spans="1:8" x14ac:dyDescent="0.25">
      <c r="A16" s="10" t="s">
        <v>39</v>
      </c>
      <c r="B16" s="11" t="s">
        <v>31</v>
      </c>
      <c r="C16" s="12" t="s">
        <v>10</v>
      </c>
      <c r="D16" s="13">
        <v>3100</v>
      </c>
      <c r="E16" s="14" t="s">
        <v>40</v>
      </c>
      <c r="F16" s="15"/>
      <c r="G16" s="9">
        <f t="shared" si="0"/>
        <v>3100</v>
      </c>
      <c r="H16" s="9" t="str">
        <f t="shared" si="1"/>
        <v/>
      </c>
    </row>
    <row r="17" spans="1:8" x14ac:dyDescent="0.25">
      <c r="A17" s="10" t="s">
        <v>41</v>
      </c>
      <c r="B17" s="11" t="s">
        <v>31</v>
      </c>
      <c r="C17" s="12" t="s">
        <v>10</v>
      </c>
      <c r="D17" s="13">
        <v>4100</v>
      </c>
      <c r="E17" s="14" t="s">
        <v>41</v>
      </c>
      <c r="F17" s="15"/>
      <c r="G17" s="9">
        <f t="shared" si="0"/>
        <v>4100</v>
      </c>
      <c r="H17" s="9" t="str">
        <f t="shared" si="1"/>
        <v/>
      </c>
    </row>
    <row r="18" spans="1:8" x14ac:dyDescent="0.25">
      <c r="A18" s="10" t="s">
        <v>42</v>
      </c>
      <c r="B18" s="11" t="s">
        <v>31</v>
      </c>
      <c r="C18" s="12" t="s">
        <v>10</v>
      </c>
      <c r="D18" s="13">
        <v>32500</v>
      </c>
      <c r="E18" s="45" t="s">
        <v>80</v>
      </c>
      <c r="F18" s="15"/>
      <c r="G18" s="9">
        <f t="shared" si="0"/>
        <v>195690.44</v>
      </c>
      <c r="H18" s="9">
        <f t="shared" si="1"/>
        <v>195690.44</v>
      </c>
    </row>
    <row r="19" spans="1:8" x14ac:dyDescent="0.25">
      <c r="A19" s="10" t="s">
        <v>43</v>
      </c>
      <c r="B19" s="11" t="s">
        <v>31</v>
      </c>
      <c r="C19" s="12" t="s">
        <v>10</v>
      </c>
      <c r="D19" s="13">
        <v>2500</v>
      </c>
      <c r="E19" s="20" t="s">
        <v>44</v>
      </c>
      <c r="F19" s="15"/>
      <c r="G19" s="9">
        <f t="shared" si="0"/>
        <v>134939.02414634143</v>
      </c>
      <c r="H19" s="9">
        <f t="shared" si="1"/>
        <v>134939.02414634143</v>
      </c>
    </row>
    <row r="20" spans="1:8" x14ac:dyDescent="0.25">
      <c r="A20" s="10" t="s">
        <v>45</v>
      </c>
      <c r="B20" s="11" t="s">
        <v>31</v>
      </c>
      <c r="C20" s="12" t="s">
        <v>10</v>
      </c>
      <c r="D20" s="13">
        <v>6500</v>
      </c>
      <c r="E20" s="21" t="s">
        <v>46</v>
      </c>
      <c r="F20" s="15"/>
      <c r="G20" s="9">
        <f t="shared" si="0"/>
        <v>12353.66</v>
      </c>
      <c r="H20" s="9" t="str">
        <f t="shared" si="1"/>
        <v/>
      </c>
    </row>
    <row r="21" spans="1:8" x14ac:dyDescent="0.25">
      <c r="A21" s="10" t="s">
        <v>47</v>
      </c>
      <c r="B21" s="11" t="s">
        <v>48</v>
      </c>
      <c r="C21" s="12" t="s">
        <v>10</v>
      </c>
      <c r="D21" s="13">
        <v>28500</v>
      </c>
      <c r="E21" s="22" t="s">
        <v>49</v>
      </c>
      <c r="F21" s="15"/>
      <c r="G21" s="9">
        <f t="shared" si="0"/>
        <v>234101.61</v>
      </c>
      <c r="H21" s="9">
        <f t="shared" si="1"/>
        <v>234101.61</v>
      </c>
    </row>
    <row r="22" spans="1:8" x14ac:dyDescent="0.25">
      <c r="A22" s="10" t="s">
        <v>50</v>
      </c>
      <c r="B22" s="11" t="s">
        <v>31</v>
      </c>
      <c r="C22" s="12" t="s">
        <v>10</v>
      </c>
      <c r="D22" s="13">
        <v>41000</v>
      </c>
      <c r="E22" s="23" t="s">
        <v>50</v>
      </c>
      <c r="F22" s="15"/>
      <c r="G22" s="9">
        <f t="shared" si="0"/>
        <v>176772.35073170732</v>
      </c>
      <c r="H22" s="9">
        <f t="shared" si="1"/>
        <v>176772.35073170732</v>
      </c>
    </row>
    <row r="23" spans="1:8" x14ac:dyDescent="0.25">
      <c r="A23" s="10" t="s">
        <v>51</v>
      </c>
      <c r="B23" s="11" t="s">
        <v>31</v>
      </c>
      <c r="C23" s="12" t="s">
        <v>10</v>
      </c>
      <c r="D23" s="13">
        <v>25000</v>
      </c>
      <c r="E23" s="19" t="s">
        <v>37</v>
      </c>
      <c r="F23" s="15"/>
      <c r="G23" s="9">
        <f t="shared" si="0"/>
        <v>106798.26829268293</v>
      </c>
      <c r="H23" s="9" t="str">
        <f t="shared" si="1"/>
        <v/>
      </c>
    </row>
    <row r="24" spans="1:8" x14ac:dyDescent="0.25">
      <c r="A24" s="10" t="s">
        <v>52</v>
      </c>
      <c r="B24" s="11" t="s">
        <v>31</v>
      </c>
      <c r="C24" s="12" t="s">
        <v>10</v>
      </c>
      <c r="D24" s="13">
        <v>3700</v>
      </c>
      <c r="E24" s="14" t="s">
        <v>53</v>
      </c>
      <c r="F24" s="15"/>
      <c r="G24" s="9">
        <f t="shared" si="0"/>
        <v>3700</v>
      </c>
      <c r="H24" s="9" t="str">
        <f t="shared" si="1"/>
        <v/>
      </c>
    </row>
    <row r="25" spans="1:8" x14ac:dyDescent="0.25">
      <c r="A25" s="10" t="s">
        <v>54</v>
      </c>
      <c r="B25" s="11" t="s">
        <v>31</v>
      </c>
      <c r="C25" s="12" t="s">
        <v>10</v>
      </c>
      <c r="D25" s="13">
        <v>68000</v>
      </c>
      <c r="E25" s="14" t="s">
        <v>55</v>
      </c>
      <c r="F25" s="15"/>
      <c r="G25" s="9">
        <f t="shared" si="0"/>
        <v>68000</v>
      </c>
      <c r="H25" s="9" t="str">
        <f t="shared" si="1"/>
        <v/>
      </c>
    </row>
    <row r="26" spans="1:8" x14ac:dyDescent="0.25">
      <c r="A26" s="10" t="s">
        <v>56</v>
      </c>
      <c r="B26" s="11"/>
      <c r="C26" s="13" t="s">
        <v>57</v>
      </c>
      <c r="D26" s="13">
        <v>20000</v>
      </c>
      <c r="E26" s="14" t="s">
        <v>56</v>
      </c>
      <c r="F26" s="15"/>
      <c r="G26" s="9">
        <f t="shared" si="0"/>
        <v>20000</v>
      </c>
      <c r="H26" s="9" t="str">
        <f t="shared" si="1"/>
        <v/>
      </c>
    </row>
    <row r="27" spans="1:8" x14ac:dyDescent="0.25">
      <c r="A27" s="10" t="s">
        <v>58</v>
      </c>
      <c r="B27" s="11"/>
      <c r="C27" s="13" t="s">
        <v>57</v>
      </c>
      <c r="D27" s="13">
        <v>15000</v>
      </c>
      <c r="E27" s="14" t="s">
        <v>58</v>
      </c>
      <c r="F27" s="15"/>
      <c r="G27" s="9">
        <f t="shared" si="0"/>
        <v>15000</v>
      </c>
      <c r="H27" s="9" t="str">
        <f t="shared" si="1"/>
        <v/>
      </c>
    </row>
    <row r="28" spans="1:8" x14ac:dyDescent="0.25">
      <c r="A28" s="10" t="s">
        <v>59</v>
      </c>
      <c r="B28" s="11"/>
      <c r="C28" s="13" t="s">
        <v>57</v>
      </c>
      <c r="D28" s="13">
        <v>8400</v>
      </c>
      <c r="E28" s="14" t="s">
        <v>60</v>
      </c>
      <c r="F28" s="15"/>
      <c r="G28" s="9">
        <f t="shared" si="0"/>
        <v>8400</v>
      </c>
      <c r="H28" s="9" t="str">
        <f t="shared" si="1"/>
        <v/>
      </c>
    </row>
    <row r="29" spans="1:8" x14ac:dyDescent="0.25">
      <c r="A29" s="81" t="s">
        <v>61</v>
      </c>
      <c r="B29" s="82"/>
      <c r="C29" s="24"/>
      <c r="D29" s="32">
        <f>SUBTOTAL(109,D4:D28)</f>
        <v>339300</v>
      </c>
      <c r="E29" s="25"/>
      <c r="F29" s="15"/>
      <c r="G29" s="9">
        <f t="shared" si="0"/>
        <v>0</v>
      </c>
      <c r="H29" s="9" t="str">
        <f t="shared" si="1"/>
        <v/>
      </c>
    </row>
    <row r="30" spans="1:8" ht="15" customHeight="1" x14ac:dyDescent="0.25">
      <c r="A30" s="63" t="s">
        <v>62</v>
      </c>
      <c r="B30" s="64"/>
      <c r="C30" s="64"/>
      <c r="D30" s="65"/>
      <c r="E30" s="26"/>
      <c r="F30" s="15"/>
      <c r="G30" s="9">
        <f t="shared" si="0"/>
        <v>0</v>
      </c>
      <c r="H30" s="9" t="str">
        <f t="shared" si="1"/>
        <v/>
      </c>
    </row>
    <row r="31" spans="1:8" ht="45" x14ac:dyDescent="0.25">
      <c r="A31" s="5" t="s">
        <v>2</v>
      </c>
      <c r="B31" s="6" t="s">
        <v>3</v>
      </c>
      <c r="C31" s="6" t="s">
        <v>4</v>
      </c>
      <c r="D31" s="6" t="s">
        <v>5</v>
      </c>
      <c r="E31" s="26"/>
      <c r="F31" s="15"/>
      <c r="G31" s="9">
        <f t="shared" si="0"/>
        <v>0</v>
      </c>
      <c r="H31" s="9" t="str">
        <f t="shared" si="1"/>
        <v/>
      </c>
    </row>
    <row r="32" spans="1:8" x14ac:dyDescent="0.25">
      <c r="A32" s="10" t="s">
        <v>63</v>
      </c>
      <c r="B32" s="11" t="s">
        <v>25</v>
      </c>
      <c r="C32" s="12" t="s">
        <v>22</v>
      </c>
      <c r="D32" s="13">
        <v>278150.37</v>
      </c>
      <c r="E32" s="27" t="s">
        <v>64</v>
      </c>
      <c r="F32" s="15"/>
      <c r="G32" s="9">
        <f t="shared" si="0"/>
        <v>354422.45</v>
      </c>
      <c r="H32" s="9">
        <f t="shared" si="1"/>
        <v>354422.45</v>
      </c>
    </row>
    <row r="33" spans="1:8" x14ac:dyDescent="0.25">
      <c r="A33" s="10" t="s">
        <v>65</v>
      </c>
      <c r="B33" s="11" t="s">
        <v>25</v>
      </c>
      <c r="C33" s="12" t="s">
        <v>22</v>
      </c>
      <c r="D33" s="13">
        <v>76272.08</v>
      </c>
      <c r="E33" s="27" t="s">
        <v>64</v>
      </c>
      <c r="F33" s="15"/>
      <c r="G33" s="9">
        <f t="shared" si="0"/>
        <v>354422.45</v>
      </c>
      <c r="H33" s="9">
        <f t="shared" si="1"/>
        <v>354422.45</v>
      </c>
    </row>
    <row r="34" spans="1:8" x14ac:dyDescent="0.25">
      <c r="A34" s="28" t="s">
        <v>66</v>
      </c>
      <c r="B34" s="11" t="s">
        <v>67</v>
      </c>
      <c r="C34" s="12" t="s">
        <v>10</v>
      </c>
      <c r="D34" s="13">
        <v>3270735.36</v>
      </c>
      <c r="E34" s="29" t="s">
        <v>67</v>
      </c>
      <c r="F34" s="15"/>
      <c r="G34" s="9">
        <f t="shared" si="0"/>
        <v>19528452.699268296</v>
      </c>
      <c r="H34" s="9">
        <f t="shared" si="1"/>
        <v>19528452.699268296</v>
      </c>
    </row>
    <row r="35" spans="1:8" x14ac:dyDescent="0.25">
      <c r="A35" s="10" t="s">
        <v>68</v>
      </c>
      <c r="B35" s="11" t="s">
        <v>67</v>
      </c>
      <c r="C35" s="12" t="s">
        <v>26</v>
      </c>
      <c r="D35" s="13">
        <v>5563007.4699999997</v>
      </c>
      <c r="E35" s="29" t="s">
        <v>67</v>
      </c>
      <c r="F35" s="15"/>
      <c r="G35" s="9">
        <f t="shared" si="0"/>
        <v>19528452.699268296</v>
      </c>
      <c r="H35" s="9">
        <f t="shared" si="1"/>
        <v>19528452.699268296</v>
      </c>
    </row>
    <row r="36" spans="1:8" x14ac:dyDescent="0.25">
      <c r="A36" s="10" t="s">
        <v>69</v>
      </c>
      <c r="B36" s="11" t="s">
        <v>67</v>
      </c>
      <c r="C36" s="12" t="s">
        <v>26</v>
      </c>
      <c r="D36" s="13">
        <v>1525441.58</v>
      </c>
      <c r="E36" s="29" t="s">
        <v>67</v>
      </c>
      <c r="F36" s="15"/>
      <c r="G36" s="9">
        <f t="shared" si="0"/>
        <v>19528452.699268296</v>
      </c>
      <c r="H36" s="9">
        <f t="shared" si="1"/>
        <v>19528452.699268296</v>
      </c>
    </row>
    <row r="37" spans="1:8" x14ac:dyDescent="0.25">
      <c r="A37" s="10" t="s">
        <v>70</v>
      </c>
      <c r="B37" s="11" t="s">
        <v>25</v>
      </c>
      <c r="C37" s="12" t="s">
        <v>10</v>
      </c>
      <c r="D37" s="13">
        <v>202719.91</v>
      </c>
      <c r="E37" s="50" t="s">
        <v>71</v>
      </c>
      <c r="F37" s="15"/>
      <c r="G37" s="9">
        <f t="shared" si="0"/>
        <v>294589.83</v>
      </c>
      <c r="H37" s="9">
        <f t="shared" si="1"/>
        <v>294589.83</v>
      </c>
    </row>
    <row r="38" spans="1:8" x14ac:dyDescent="0.25">
      <c r="A38" s="10" t="s">
        <v>72</v>
      </c>
      <c r="B38" s="11" t="s">
        <v>25</v>
      </c>
      <c r="C38" s="12" t="s">
        <v>22</v>
      </c>
      <c r="D38" s="13">
        <v>40650.410000000003</v>
      </c>
      <c r="E38" s="50" t="s">
        <v>71</v>
      </c>
      <c r="F38" s="15"/>
      <c r="G38" s="9">
        <f t="shared" si="0"/>
        <v>294589.83</v>
      </c>
      <c r="H38" s="9">
        <f t="shared" si="1"/>
        <v>294589.83</v>
      </c>
    </row>
    <row r="39" spans="1:8" x14ac:dyDescent="0.25">
      <c r="A39" s="10" t="s">
        <v>73</v>
      </c>
      <c r="B39" s="11" t="s">
        <v>25</v>
      </c>
      <c r="C39" s="12" t="s">
        <v>22</v>
      </c>
      <c r="D39" s="13">
        <v>53658.53</v>
      </c>
      <c r="E39" s="23" t="s">
        <v>50</v>
      </c>
      <c r="F39" s="15"/>
      <c r="G39" s="9">
        <f t="shared" si="0"/>
        <v>176772.35073170732</v>
      </c>
      <c r="H39" s="9">
        <f t="shared" si="1"/>
        <v>176772.35073170732</v>
      </c>
    </row>
    <row r="40" spans="1:8" x14ac:dyDescent="0.25">
      <c r="A40" s="10" t="s">
        <v>74</v>
      </c>
      <c r="B40" s="11" t="s">
        <v>25</v>
      </c>
      <c r="C40" s="12" t="s">
        <v>22</v>
      </c>
      <c r="D40" s="13">
        <v>40650.400000000001</v>
      </c>
      <c r="E40" s="30" t="s">
        <v>49</v>
      </c>
      <c r="F40" s="15"/>
      <c r="G40" s="9">
        <f t="shared" si="0"/>
        <v>234101.61</v>
      </c>
      <c r="H40" s="9">
        <f t="shared" si="1"/>
        <v>234101.61</v>
      </c>
    </row>
    <row r="41" spans="1:8" x14ac:dyDescent="0.25">
      <c r="A41" s="10" t="s">
        <v>75</v>
      </c>
      <c r="B41" s="11" t="s">
        <v>25</v>
      </c>
      <c r="C41" s="12" t="s">
        <v>10</v>
      </c>
      <c r="D41" s="13">
        <v>5853.66</v>
      </c>
      <c r="E41" s="20" t="s">
        <v>46</v>
      </c>
      <c r="F41" s="15"/>
      <c r="G41" s="9">
        <f t="shared" si="0"/>
        <v>12353.66</v>
      </c>
      <c r="H41" s="9" t="str">
        <f t="shared" si="1"/>
        <v/>
      </c>
    </row>
    <row r="42" spans="1:8" x14ac:dyDescent="0.25">
      <c r="A42" s="31"/>
      <c r="B42" s="7" t="s">
        <v>61</v>
      </c>
      <c r="C42" s="7"/>
      <c r="D42" s="32">
        <f>SUBTOTAL(109,D32:D41)</f>
        <v>11057139.77</v>
      </c>
      <c r="E42" s="26"/>
      <c r="F42" s="15"/>
      <c r="G42" s="9">
        <f t="shared" si="0"/>
        <v>0</v>
      </c>
      <c r="H42" s="9" t="str">
        <f t="shared" si="1"/>
        <v/>
      </c>
    </row>
    <row r="43" spans="1:8" ht="15" customHeight="1" x14ac:dyDescent="0.25">
      <c r="A43" s="63" t="s">
        <v>76</v>
      </c>
      <c r="B43" s="64"/>
      <c r="C43" s="64"/>
      <c r="D43" s="65"/>
      <c r="E43" s="26"/>
      <c r="F43" s="15"/>
      <c r="G43" s="9">
        <f t="shared" si="0"/>
        <v>0</v>
      </c>
      <c r="H43" s="9" t="str">
        <f t="shared" si="1"/>
        <v/>
      </c>
    </row>
    <row r="44" spans="1:8" ht="45" x14ac:dyDescent="0.25">
      <c r="A44" s="5" t="s">
        <v>2</v>
      </c>
      <c r="B44" s="6" t="s">
        <v>3</v>
      </c>
      <c r="C44" s="6" t="s">
        <v>4</v>
      </c>
      <c r="D44" s="6" t="s">
        <v>5</v>
      </c>
      <c r="E44" s="26"/>
      <c r="F44" s="15"/>
      <c r="G44" s="9">
        <f t="shared" si="0"/>
        <v>0</v>
      </c>
      <c r="H44" s="9" t="str">
        <f t="shared" si="1"/>
        <v/>
      </c>
    </row>
    <row r="45" spans="1:8" x14ac:dyDescent="0.25">
      <c r="A45" s="33" t="s">
        <v>77</v>
      </c>
      <c r="B45" s="11" t="s">
        <v>25</v>
      </c>
      <c r="C45" s="12" t="s">
        <v>33</v>
      </c>
      <c r="D45" s="13">
        <v>5100</v>
      </c>
      <c r="E45" s="26" t="s">
        <v>78</v>
      </c>
      <c r="F45" s="15"/>
      <c r="G45" s="9">
        <f t="shared" ref="G45:G76" si="2">IF(+F45="brak finansownia",0,SUMIF($E$4:$E$112,E45,$D$4:$D$112))</f>
        <v>5100</v>
      </c>
      <c r="H45" s="9" t="str">
        <f t="shared" si="1"/>
        <v/>
      </c>
    </row>
    <row r="46" spans="1:8" x14ac:dyDescent="0.25">
      <c r="A46" s="33" t="s">
        <v>79</v>
      </c>
      <c r="B46" s="11" t="s">
        <v>25</v>
      </c>
      <c r="C46" s="12" t="s">
        <v>33</v>
      </c>
      <c r="D46" s="13">
        <v>19288</v>
      </c>
      <c r="E46" s="46" t="s">
        <v>80</v>
      </c>
      <c r="F46" s="15"/>
      <c r="G46" s="9">
        <f t="shared" si="2"/>
        <v>195690.44</v>
      </c>
      <c r="H46" s="9">
        <f t="shared" si="1"/>
        <v>195690.44</v>
      </c>
    </row>
    <row r="47" spans="1:8" x14ac:dyDescent="0.25">
      <c r="A47" s="33" t="s">
        <v>81</v>
      </c>
      <c r="B47" s="11" t="s">
        <v>25</v>
      </c>
      <c r="C47" s="12" t="s">
        <v>33</v>
      </c>
      <c r="D47" s="34">
        <v>5100</v>
      </c>
      <c r="E47" s="51" t="s">
        <v>82</v>
      </c>
      <c r="F47" s="15"/>
      <c r="G47" s="9">
        <f t="shared" si="2"/>
        <v>5100</v>
      </c>
      <c r="H47" s="9" t="str">
        <f t="shared" si="1"/>
        <v/>
      </c>
    </row>
    <row r="48" spans="1:8" x14ac:dyDescent="0.25">
      <c r="A48" s="33" t="s">
        <v>83</v>
      </c>
      <c r="B48" s="11" t="s">
        <v>67</v>
      </c>
      <c r="C48" s="12" t="s">
        <v>33</v>
      </c>
      <c r="D48" s="13">
        <v>5091341.46</v>
      </c>
      <c r="E48" s="35" t="s">
        <v>67</v>
      </c>
      <c r="F48" s="15"/>
      <c r="G48" s="9">
        <f t="shared" si="2"/>
        <v>19528452.699268296</v>
      </c>
      <c r="H48" s="9">
        <f t="shared" si="1"/>
        <v>19528452.699268296</v>
      </c>
    </row>
    <row r="49" spans="1:8" x14ac:dyDescent="0.25">
      <c r="A49" s="33" t="s">
        <v>84</v>
      </c>
      <c r="B49" s="11" t="s">
        <v>25</v>
      </c>
      <c r="C49" s="12" t="s">
        <v>33</v>
      </c>
      <c r="D49" s="13">
        <v>51219.51</v>
      </c>
      <c r="E49" s="20" t="s">
        <v>44</v>
      </c>
      <c r="F49" s="15"/>
      <c r="G49" s="9">
        <f t="shared" si="2"/>
        <v>134939.02414634143</v>
      </c>
      <c r="H49" s="9">
        <f t="shared" si="1"/>
        <v>134939.02414634143</v>
      </c>
    </row>
    <row r="50" spans="1:8" x14ac:dyDescent="0.25">
      <c r="A50" s="33" t="s">
        <v>85</v>
      </c>
      <c r="B50" s="11" t="s">
        <v>9</v>
      </c>
      <c r="C50" s="12" t="s">
        <v>33</v>
      </c>
      <c r="D50" s="13">
        <v>3215</v>
      </c>
      <c r="E50" s="18" t="s">
        <v>86</v>
      </c>
      <c r="F50" s="15"/>
      <c r="G50" s="9">
        <f t="shared" si="2"/>
        <v>83052.5</v>
      </c>
      <c r="H50" s="9" t="str">
        <f t="shared" si="1"/>
        <v/>
      </c>
    </row>
    <row r="51" spans="1:8" x14ac:dyDescent="0.25">
      <c r="A51" s="33" t="s">
        <v>87</v>
      </c>
      <c r="B51" s="11" t="s">
        <v>25</v>
      </c>
      <c r="C51" s="12" t="s">
        <v>33</v>
      </c>
      <c r="D51" s="13">
        <v>20217</v>
      </c>
      <c r="E51" s="47" t="s">
        <v>88</v>
      </c>
      <c r="F51" s="15"/>
      <c r="G51" s="9">
        <f t="shared" si="2"/>
        <v>25024.799999999999</v>
      </c>
      <c r="H51" s="9" t="str">
        <f t="shared" si="1"/>
        <v/>
      </c>
    </row>
    <row r="52" spans="1:8" x14ac:dyDescent="0.25">
      <c r="A52" s="33" t="s">
        <v>89</v>
      </c>
      <c r="B52" s="11" t="s">
        <v>25</v>
      </c>
      <c r="C52" s="12" t="s">
        <v>33</v>
      </c>
      <c r="D52" s="13">
        <v>36969</v>
      </c>
      <c r="E52" s="19" t="s">
        <v>37</v>
      </c>
      <c r="F52" s="15"/>
      <c r="G52" s="9">
        <f t="shared" si="2"/>
        <v>106798.26829268293</v>
      </c>
      <c r="H52" s="9" t="str">
        <f t="shared" si="1"/>
        <v/>
      </c>
    </row>
    <row r="53" spans="1:8" x14ac:dyDescent="0.25">
      <c r="A53" s="10" t="s">
        <v>90</v>
      </c>
      <c r="B53" s="11" t="s">
        <v>25</v>
      </c>
      <c r="C53" s="12" t="s">
        <v>26</v>
      </c>
      <c r="D53" s="13">
        <v>8943.09</v>
      </c>
      <c r="E53" s="26" t="s">
        <v>90</v>
      </c>
      <c r="F53" s="15"/>
      <c r="G53" s="9">
        <f t="shared" si="2"/>
        <v>8943.09</v>
      </c>
      <c r="H53" s="9" t="str">
        <f t="shared" si="1"/>
        <v/>
      </c>
    </row>
    <row r="54" spans="1:8" x14ac:dyDescent="0.25">
      <c r="A54" s="10" t="s">
        <v>91</v>
      </c>
      <c r="B54" s="11" t="s">
        <v>25</v>
      </c>
      <c r="C54" s="12" t="s">
        <v>26</v>
      </c>
      <c r="D54" s="13">
        <v>51219.51</v>
      </c>
      <c r="E54" s="50" t="s">
        <v>71</v>
      </c>
      <c r="F54" s="15"/>
      <c r="G54" s="9">
        <f t="shared" si="2"/>
        <v>294589.83</v>
      </c>
      <c r="H54" s="9">
        <f t="shared" si="1"/>
        <v>294589.83</v>
      </c>
    </row>
    <row r="55" spans="1:8" x14ac:dyDescent="0.25">
      <c r="A55" s="10" t="s">
        <v>92</v>
      </c>
      <c r="B55" s="11" t="s">
        <v>9</v>
      </c>
      <c r="C55" s="12" t="s">
        <v>22</v>
      </c>
      <c r="D55" s="13">
        <v>5410.57</v>
      </c>
      <c r="E55" s="17" t="s">
        <v>15</v>
      </c>
      <c r="F55" s="15"/>
      <c r="G55" s="9">
        <f t="shared" si="2"/>
        <v>13852.1</v>
      </c>
      <c r="H55" s="9" t="str">
        <f t="shared" si="1"/>
        <v/>
      </c>
    </row>
    <row r="56" spans="1:8" x14ac:dyDescent="0.25">
      <c r="A56" s="31"/>
      <c r="B56" s="7" t="s">
        <v>61</v>
      </c>
      <c r="C56" s="32"/>
      <c r="D56" s="32">
        <f>SUBTOTAL(109,D45:D55)</f>
        <v>5298023.1399999997</v>
      </c>
      <c r="E56" s="26"/>
      <c r="F56" s="15"/>
      <c r="G56" s="9">
        <f t="shared" si="2"/>
        <v>0</v>
      </c>
      <c r="H56" s="9" t="str">
        <f t="shared" si="1"/>
        <v/>
      </c>
    </row>
    <row r="57" spans="1:8" ht="15" customHeight="1" x14ac:dyDescent="0.25">
      <c r="A57" s="63" t="s">
        <v>93</v>
      </c>
      <c r="B57" s="64"/>
      <c r="C57" s="64"/>
      <c r="D57" s="65"/>
      <c r="E57" s="26"/>
      <c r="F57" s="15"/>
      <c r="G57" s="9">
        <f t="shared" si="2"/>
        <v>0</v>
      </c>
      <c r="H57" s="9" t="str">
        <f t="shared" si="1"/>
        <v/>
      </c>
    </row>
    <row r="58" spans="1:8" ht="45" x14ac:dyDescent="0.25">
      <c r="A58" s="5" t="s">
        <v>2</v>
      </c>
      <c r="B58" s="6" t="s">
        <v>3</v>
      </c>
      <c r="C58" s="6" t="s">
        <v>4</v>
      </c>
      <c r="D58" s="6" t="s">
        <v>5</v>
      </c>
      <c r="E58" s="26"/>
      <c r="F58" s="15"/>
      <c r="G58" s="9">
        <f t="shared" si="2"/>
        <v>0</v>
      </c>
      <c r="H58" s="9" t="str">
        <f t="shared" si="1"/>
        <v/>
      </c>
    </row>
    <row r="59" spans="1:8" x14ac:dyDescent="0.25">
      <c r="A59" s="10" t="s">
        <v>94</v>
      </c>
      <c r="B59" s="11" t="s">
        <v>25</v>
      </c>
      <c r="C59" s="12" t="s">
        <v>22</v>
      </c>
      <c r="D59" s="13">
        <v>3414.6341463414601</v>
      </c>
      <c r="E59" s="20" t="s">
        <v>44</v>
      </c>
      <c r="F59" s="15"/>
      <c r="G59" s="9">
        <f t="shared" si="2"/>
        <v>134939.02414634143</v>
      </c>
      <c r="H59" s="9">
        <f t="shared" si="1"/>
        <v>134939.02414634143</v>
      </c>
    </row>
    <row r="60" spans="1:8" x14ac:dyDescent="0.25">
      <c r="A60" s="10" t="s">
        <v>89</v>
      </c>
      <c r="B60" s="11" t="s">
        <v>25</v>
      </c>
      <c r="C60" s="12" t="s">
        <v>33</v>
      </c>
      <c r="D60" s="13">
        <v>26829.268292682926</v>
      </c>
      <c r="E60" s="19" t="s">
        <v>37</v>
      </c>
      <c r="F60" s="15"/>
      <c r="G60" s="9">
        <f t="shared" si="2"/>
        <v>106798.26829268293</v>
      </c>
      <c r="H60" s="9" t="str">
        <f t="shared" si="1"/>
        <v/>
      </c>
    </row>
    <row r="61" spans="1:8" x14ac:dyDescent="0.25">
      <c r="A61" s="10" t="s">
        <v>95</v>
      </c>
      <c r="B61" s="11" t="s">
        <v>67</v>
      </c>
      <c r="C61" s="12" t="s">
        <v>33</v>
      </c>
      <c r="D61" s="13">
        <v>1995000</v>
      </c>
      <c r="E61" s="35" t="s">
        <v>67</v>
      </c>
      <c r="F61" s="15"/>
      <c r="G61" s="9">
        <f t="shared" si="2"/>
        <v>19528452.699268296</v>
      </c>
      <c r="H61" s="9">
        <f t="shared" si="1"/>
        <v>19528452.699268296</v>
      </c>
    </row>
    <row r="62" spans="1:8" x14ac:dyDescent="0.25">
      <c r="A62" s="10" t="s">
        <v>96</v>
      </c>
      <c r="B62" s="11" t="s">
        <v>67</v>
      </c>
      <c r="C62" s="12" t="s">
        <v>33</v>
      </c>
      <c r="D62" s="13">
        <v>785365.85365853657</v>
      </c>
      <c r="E62" s="35" t="s">
        <v>67</v>
      </c>
      <c r="F62" s="15"/>
      <c r="G62" s="9">
        <f t="shared" si="2"/>
        <v>19528452.699268296</v>
      </c>
      <c r="H62" s="9">
        <f t="shared" si="1"/>
        <v>19528452.699268296</v>
      </c>
    </row>
    <row r="63" spans="1:8" x14ac:dyDescent="0.25">
      <c r="A63" s="10" t="s">
        <v>97</v>
      </c>
      <c r="B63" s="11" t="s">
        <v>67</v>
      </c>
      <c r="C63" s="12" t="s">
        <v>33</v>
      </c>
      <c r="D63" s="13">
        <v>1297560.9756097561</v>
      </c>
      <c r="E63" s="35" t="s">
        <v>67</v>
      </c>
      <c r="F63" s="15"/>
      <c r="G63" s="9">
        <f t="shared" si="2"/>
        <v>19528452.699268296</v>
      </c>
      <c r="H63" s="9">
        <f t="shared" si="1"/>
        <v>19528452.699268296</v>
      </c>
    </row>
    <row r="64" spans="1:8" x14ac:dyDescent="0.25">
      <c r="A64" s="10" t="s">
        <v>98</v>
      </c>
      <c r="B64" s="11" t="s">
        <v>25</v>
      </c>
      <c r="C64" s="12" t="s">
        <v>33</v>
      </c>
      <c r="D64" s="13">
        <v>17073.170731707316</v>
      </c>
      <c r="E64" s="23" t="s">
        <v>50</v>
      </c>
      <c r="F64" s="15"/>
      <c r="G64" s="9">
        <f t="shared" si="2"/>
        <v>176772.35073170732</v>
      </c>
      <c r="H64" s="9">
        <f t="shared" si="1"/>
        <v>176772.35073170732</v>
      </c>
    </row>
    <row r="65" spans="1:8" x14ac:dyDescent="0.25">
      <c r="A65" s="10" t="s">
        <v>85</v>
      </c>
      <c r="B65" s="11" t="s">
        <v>9</v>
      </c>
      <c r="C65" s="12" t="s">
        <v>22</v>
      </c>
      <c r="D65" s="13">
        <v>6658.64</v>
      </c>
      <c r="E65" s="18" t="s">
        <v>17</v>
      </c>
      <c r="F65" s="15"/>
      <c r="G65" s="9">
        <f t="shared" si="2"/>
        <v>83052.5</v>
      </c>
      <c r="H65" s="9" t="str">
        <f t="shared" si="1"/>
        <v/>
      </c>
    </row>
    <row r="66" spans="1:8" x14ac:dyDescent="0.25">
      <c r="A66" s="10" t="s">
        <v>92</v>
      </c>
      <c r="B66" s="11" t="s">
        <v>9</v>
      </c>
      <c r="C66" s="12" t="s">
        <v>99</v>
      </c>
      <c r="D66" s="13">
        <v>3441.53</v>
      </c>
      <c r="E66" s="17" t="s">
        <v>15</v>
      </c>
      <c r="F66" s="15"/>
      <c r="G66" s="9">
        <f t="shared" si="2"/>
        <v>13852.1</v>
      </c>
      <c r="H66" s="9" t="str">
        <f t="shared" si="1"/>
        <v/>
      </c>
    </row>
    <row r="67" spans="1:8" x14ac:dyDescent="0.25">
      <c r="A67" s="10" t="s">
        <v>87</v>
      </c>
      <c r="B67" s="11" t="s">
        <v>25</v>
      </c>
      <c r="C67" s="12" t="s">
        <v>33</v>
      </c>
      <c r="D67" s="13">
        <v>4807.8</v>
      </c>
      <c r="E67" s="47" t="s">
        <v>88</v>
      </c>
      <c r="F67" s="15"/>
      <c r="G67" s="9">
        <f t="shared" si="2"/>
        <v>25024.799999999999</v>
      </c>
      <c r="H67" s="9" t="str">
        <f t="shared" si="1"/>
        <v/>
      </c>
    </row>
    <row r="68" spans="1:8" x14ac:dyDescent="0.25">
      <c r="A68" s="10" t="s">
        <v>100</v>
      </c>
      <c r="B68" s="11" t="s">
        <v>25</v>
      </c>
      <c r="C68" s="12" t="s">
        <v>33</v>
      </c>
      <c r="D68" s="13">
        <v>8130.08</v>
      </c>
      <c r="E68" s="48" t="s">
        <v>101</v>
      </c>
      <c r="F68" s="15"/>
      <c r="G68" s="9">
        <f t="shared" si="2"/>
        <v>12130.08</v>
      </c>
      <c r="H68" s="9" t="str">
        <f t="shared" ref="H68:H112" si="3">IF(+G68&lt;124000,"",G68)</f>
        <v/>
      </c>
    </row>
    <row r="69" spans="1:8" x14ac:dyDescent="0.25">
      <c r="A69" s="10" t="s">
        <v>102</v>
      </c>
      <c r="B69" s="11" t="s">
        <v>25</v>
      </c>
      <c r="C69" s="12" t="s">
        <v>33</v>
      </c>
      <c r="D69" s="13">
        <v>8130.08</v>
      </c>
      <c r="E69" s="36" t="s">
        <v>103</v>
      </c>
      <c r="F69" s="15"/>
      <c r="G69" s="9">
        <f t="shared" si="2"/>
        <v>8130.08</v>
      </c>
      <c r="H69" s="9" t="str">
        <f t="shared" si="3"/>
        <v/>
      </c>
    </row>
    <row r="70" spans="1:8" x14ac:dyDescent="0.25">
      <c r="A70" s="10" t="s">
        <v>104</v>
      </c>
      <c r="B70" s="11" t="s">
        <v>25</v>
      </c>
      <c r="C70" s="12" t="s">
        <v>33</v>
      </c>
      <c r="D70" s="13">
        <v>925.93</v>
      </c>
      <c r="E70" s="36" t="s">
        <v>105</v>
      </c>
      <c r="F70" s="15"/>
      <c r="G70" s="9">
        <f t="shared" si="2"/>
        <v>12425.93</v>
      </c>
      <c r="H70" s="9" t="str">
        <f t="shared" si="3"/>
        <v/>
      </c>
    </row>
    <row r="71" spans="1:8" x14ac:dyDescent="0.25">
      <c r="A71" s="31"/>
      <c r="B71" s="7" t="s">
        <v>61</v>
      </c>
      <c r="C71" s="32"/>
      <c r="D71" s="32">
        <f>SUBTOTAL(109,D59:D70)</f>
        <v>4157337.9624390244</v>
      </c>
      <c r="E71" s="26"/>
      <c r="F71" s="15"/>
      <c r="G71" s="9">
        <f t="shared" si="2"/>
        <v>0</v>
      </c>
      <c r="H71" s="9" t="str">
        <f t="shared" si="3"/>
        <v/>
      </c>
    </row>
    <row r="72" spans="1:8" ht="15" customHeight="1" x14ac:dyDescent="0.25">
      <c r="A72" s="63" t="s">
        <v>106</v>
      </c>
      <c r="B72" s="64"/>
      <c r="C72" s="64"/>
      <c r="D72" s="65"/>
      <c r="E72" s="26"/>
      <c r="F72" s="15"/>
      <c r="G72" s="9">
        <f t="shared" si="2"/>
        <v>0</v>
      </c>
      <c r="H72" s="9" t="str">
        <f t="shared" si="3"/>
        <v/>
      </c>
    </row>
    <row r="73" spans="1:8" ht="45" x14ac:dyDescent="0.25">
      <c r="A73" s="5" t="s">
        <v>2</v>
      </c>
      <c r="B73" s="6" t="s">
        <v>3</v>
      </c>
      <c r="C73" s="6" t="s">
        <v>4</v>
      </c>
      <c r="D73" s="6" t="s">
        <v>5</v>
      </c>
      <c r="E73" s="26"/>
      <c r="F73" s="15"/>
      <c r="G73" s="9">
        <f t="shared" si="2"/>
        <v>0</v>
      </c>
      <c r="H73" s="9" t="str">
        <f t="shared" si="3"/>
        <v/>
      </c>
    </row>
    <row r="74" spans="1:8" x14ac:dyDescent="0.25">
      <c r="A74" s="10" t="s">
        <v>107</v>
      </c>
      <c r="B74" s="11" t="s">
        <v>25</v>
      </c>
      <c r="C74" s="12" t="s">
        <v>10</v>
      </c>
      <c r="D74" s="13">
        <v>121951.21</v>
      </c>
      <c r="E74" s="30" t="s">
        <v>49</v>
      </c>
      <c r="F74" s="11" t="s">
        <v>108</v>
      </c>
      <c r="G74" s="9">
        <f t="shared" si="2"/>
        <v>0</v>
      </c>
      <c r="H74" s="9" t="str">
        <f t="shared" si="3"/>
        <v/>
      </c>
    </row>
    <row r="75" spans="1:8" x14ac:dyDescent="0.25">
      <c r="A75" s="31"/>
      <c r="B75" s="7" t="s">
        <v>61</v>
      </c>
      <c r="C75" s="32"/>
      <c r="D75" s="32">
        <f>SUBTOTAL(109,D74)</f>
        <v>121951.21</v>
      </c>
      <c r="E75" s="26"/>
      <c r="F75" s="15"/>
      <c r="G75" s="9">
        <f t="shared" si="2"/>
        <v>0</v>
      </c>
      <c r="H75" s="9" t="str">
        <f t="shared" si="3"/>
        <v/>
      </c>
    </row>
    <row r="76" spans="1:8" ht="15" customHeight="1" x14ac:dyDescent="0.25">
      <c r="A76" s="63" t="s">
        <v>109</v>
      </c>
      <c r="B76" s="64"/>
      <c r="C76" s="64"/>
      <c r="D76" s="65"/>
      <c r="E76" s="26"/>
      <c r="F76" s="15"/>
      <c r="G76" s="9">
        <f t="shared" si="2"/>
        <v>0</v>
      </c>
      <c r="H76" s="9" t="str">
        <f t="shared" si="3"/>
        <v/>
      </c>
    </row>
    <row r="77" spans="1:8" ht="45" x14ac:dyDescent="0.25">
      <c r="A77" s="5" t="s">
        <v>2</v>
      </c>
      <c r="B77" s="6" t="s">
        <v>3</v>
      </c>
      <c r="C77" s="6" t="s">
        <v>4</v>
      </c>
      <c r="D77" s="6" t="s">
        <v>5</v>
      </c>
      <c r="E77" s="26"/>
      <c r="F77" s="15"/>
      <c r="G77" s="9">
        <f t="shared" ref="G77:G108" si="4">IF(+F77="brak finansownia",0,SUMIF($E$4:$E$112,E77,$D$4:$D$112))</f>
        <v>0</v>
      </c>
      <c r="H77" s="9" t="str">
        <f t="shared" si="3"/>
        <v/>
      </c>
    </row>
    <row r="78" spans="1:8" x14ac:dyDescent="0.25">
      <c r="A78" s="10" t="s">
        <v>110</v>
      </c>
      <c r="B78" s="11" t="s">
        <v>25</v>
      </c>
      <c r="C78" s="12" t="s">
        <v>22</v>
      </c>
      <c r="D78" s="13">
        <v>11500</v>
      </c>
      <c r="E78" s="36" t="s">
        <v>105</v>
      </c>
      <c r="F78" s="11" t="s">
        <v>108</v>
      </c>
      <c r="G78" s="9">
        <f t="shared" si="4"/>
        <v>0</v>
      </c>
      <c r="H78" s="9" t="str">
        <f t="shared" si="3"/>
        <v/>
      </c>
    </row>
    <row r="79" spans="1:8" x14ac:dyDescent="0.25">
      <c r="A79" s="10" t="s">
        <v>111</v>
      </c>
      <c r="B79" s="11" t="s">
        <v>25</v>
      </c>
      <c r="C79" s="12" t="s">
        <v>22</v>
      </c>
      <c r="D79" s="13">
        <v>13000</v>
      </c>
      <c r="E79" s="30" t="s">
        <v>49</v>
      </c>
      <c r="F79" s="11" t="s">
        <v>108</v>
      </c>
      <c r="G79" s="9">
        <f t="shared" si="4"/>
        <v>0</v>
      </c>
      <c r="H79" s="9" t="str">
        <f t="shared" si="3"/>
        <v/>
      </c>
    </row>
    <row r="80" spans="1:8" x14ac:dyDescent="0.25">
      <c r="A80" s="10" t="s">
        <v>112</v>
      </c>
      <c r="B80" s="11" t="s">
        <v>25</v>
      </c>
      <c r="C80" s="12" t="s">
        <v>22</v>
      </c>
      <c r="D80" s="13">
        <v>30000</v>
      </c>
      <c r="E80" s="30" t="s">
        <v>49</v>
      </c>
      <c r="F80" s="11" t="s">
        <v>108</v>
      </c>
      <c r="G80" s="9">
        <f t="shared" si="4"/>
        <v>0</v>
      </c>
      <c r="H80" s="9" t="str">
        <f t="shared" si="3"/>
        <v/>
      </c>
    </row>
    <row r="81" spans="1:8" x14ac:dyDescent="0.25">
      <c r="A81" s="10" t="s">
        <v>113</v>
      </c>
      <c r="B81" s="11" t="s">
        <v>25</v>
      </c>
      <c r="C81" s="12" t="s">
        <v>22</v>
      </c>
      <c r="D81" s="13">
        <v>40000</v>
      </c>
      <c r="E81" s="20" t="s">
        <v>44</v>
      </c>
      <c r="F81" s="11" t="s">
        <v>108</v>
      </c>
      <c r="G81" s="9">
        <f t="shared" si="4"/>
        <v>0</v>
      </c>
      <c r="H81" s="9" t="str">
        <f t="shared" si="3"/>
        <v/>
      </c>
    </row>
    <row r="82" spans="1:8" x14ac:dyDescent="0.25">
      <c r="A82" s="10" t="s">
        <v>114</v>
      </c>
      <c r="B82" s="11" t="s">
        <v>25</v>
      </c>
      <c r="C82" s="12" t="s">
        <v>22</v>
      </c>
      <c r="D82" s="13">
        <v>4000</v>
      </c>
      <c r="E82" s="48" t="s">
        <v>101</v>
      </c>
      <c r="F82" s="11" t="s">
        <v>108</v>
      </c>
      <c r="G82" s="9">
        <f t="shared" si="4"/>
        <v>0</v>
      </c>
      <c r="H82" s="9" t="str">
        <f t="shared" si="3"/>
        <v/>
      </c>
    </row>
    <row r="83" spans="1:8" x14ac:dyDescent="0.25">
      <c r="A83" s="31"/>
      <c r="B83" s="7" t="s">
        <v>61</v>
      </c>
      <c r="C83" s="32"/>
      <c r="D83" s="32">
        <f>SUBTOTAL(109,D78:D82)</f>
        <v>98500</v>
      </c>
      <c r="E83" s="26"/>
      <c r="F83" s="15"/>
      <c r="G83" s="9">
        <f t="shared" si="4"/>
        <v>0</v>
      </c>
      <c r="H83" s="9" t="str">
        <f t="shared" si="3"/>
        <v/>
      </c>
    </row>
    <row r="84" spans="1:8" x14ac:dyDescent="0.25">
      <c r="A84" s="63" t="s">
        <v>115</v>
      </c>
      <c r="B84" s="64"/>
      <c r="C84" s="64"/>
      <c r="D84" s="65"/>
      <c r="E84" s="26"/>
      <c r="F84" s="15"/>
      <c r="G84" s="9">
        <f t="shared" si="4"/>
        <v>0</v>
      </c>
      <c r="H84" s="9" t="str">
        <f t="shared" si="3"/>
        <v/>
      </c>
    </row>
    <row r="85" spans="1:8" ht="45" x14ac:dyDescent="0.25">
      <c r="A85" s="5" t="s">
        <v>2</v>
      </c>
      <c r="B85" s="6" t="s">
        <v>3</v>
      </c>
      <c r="C85" s="6" t="s">
        <v>4</v>
      </c>
      <c r="D85" s="6" t="s">
        <v>5</v>
      </c>
      <c r="E85" s="26"/>
      <c r="F85" s="15"/>
      <c r="G85" s="9">
        <f t="shared" si="4"/>
        <v>0</v>
      </c>
      <c r="H85" s="9" t="str">
        <f t="shared" si="3"/>
        <v/>
      </c>
    </row>
    <row r="86" spans="1:8" x14ac:dyDescent="0.25">
      <c r="A86" s="10" t="s">
        <v>116</v>
      </c>
      <c r="B86" s="11" t="s">
        <v>25</v>
      </c>
      <c r="C86" s="12" t="s">
        <v>22</v>
      </c>
      <c r="D86" s="13">
        <v>24400</v>
      </c>
      <c r="E86" s="37" t="s">
        <v>117</v>
      </c>
      <c r="F86" s="16"/>
      <c r="G86" s="9">
        <f t="shared" si="4"/>
        <v>24400</v>
      </c>
      <c r="H86" s="9" t="str">
        <f t="shared" si="3"/>
        <v/>
      </c>
    </row>
    <row r="87" spans="1:8" x14ac:dyDescent="0.25">
      <c r="A87" s="31"/>
      <c r="B87" s="7" t="s">
        <v>61</v>
      </c>
      <c r="C87" s="32"/>
      <c r="D87" s="32">
        <f>SUBTOTAL(109,D86)</f>
        <v>24400</v>
      </c>
      <c r="E87" s="26"/>
      <c r="F87" s="16"/>
      <c r="G87" s="9">
        <f t="shared" si="4"/>
        <v>0</v>
      </c>
      <c r="H87" s="9" t="str">
        <f t="shared" si="3"/>
        <v/>
      </c>
    </row>
    <row r="88" spans="1:8" ht="15" customHeight="1" x14ac:dyDescent="0.25">
      <c r="A88" s="69" t="s">
        <v>118</v>
      </c>
      <c r="B88" s="70"/>
      <c r="C88" s="70"/>
      <c r="D88" s="71"/>
      <c r="E88" s="26"/>
      <c r="F88" s="16"/>
      <c r="G88" s="9">
        <f t="shared" si="4"/>
        <v>0</v>
      </c>
      <c r="H88" s="9" t="str">
        <f t="shared" si="3"/>
        <v/>
      </c>
    </row>
    <row r="89" spans="1:8" x14ac:dyDescent="0.25">
      <c r="A89" s="72"/>
      <c r="B89" s="73"/>
      <c r="C89" s="73"/>
      <c r="D89" s="74"/>
      <c r="E89" s="26"/>
      <c r="F89" s="16"/>
      <c r="G89" s="9">
        <f t="shared" si="4"/>
        <v>0</v>
      </c>
      <c r="H89" s="9" t="str">
        <f t="shared" si="3"/>
        <v/>
      </c>
    </row>
    <row r="90" spans="1:8" x14ac:dyDescent="0.25">
      <c r="A90" s="75"/>
      <c r="B90" s="76"/>
      <c r="C90" s="76"/>
      <c r="D90" s="77"/>
      <c r="E90" s="26"/>
      <c r="F90" s="16"/>
      <c r="G90" s="9">
        <f t="shared" si="4"/>
        <v>0</v>
      </c>
      <c r="H90" s="9" t="str">
        <f t="shared" si="3"/>
        <v/>
      </c>
    </row>
    <row r="91" spans="1:8" ht="45" x14ac:dyDescent="0.25">
      <c r="A91" s="5" t="s">
        <v>2</v>
      </c>
      <c r="B91" s="6" t="s">
        <v>3</v>
      </c>
      <c r="C91" s="6" t="s">
        <v>4</v>
      </c>
      <c r="D91" s="6" t="s">
        <v>5</v>
      </c>
      <c r="E91" s="26"/>
      <c r="F91" s="16"/>
      <c r="G91" s="9">
        <f t="shared" si="4"/>
        <v>0</v>
      </c>
      <c r="H91" s="9" t="str">
        <f t="shared" si="3"/>
        <v/>
      </c>
    </row>
    <row r="92" spans="1:8" x14ac:dyDescent="0.25">
      <c r="A92" s="38" t="s">
        <v>119</v>
      </c>
      <c r="B92" s="11" t="s">
        <v>25</v>
      </c>
      <c r="C92" s="13" t="s">
        <v>10</v>
      </c>
      <c r="D92" s="39">
        <v>69178.86</v>
      </c>
      <c r="E92" s="18" t="s">
        <v>17</v>
      </c>
      <c r="F92" s="16"/>
      <c r="G92" s="9">
        <f t="shared" si="4"/>
        <v>83052.5</v>
      </c>
      <c r="H92" s="9" t="str">
        <f t="shared" si="3"/>
        <v/>
      </c>
    </row>
    <row r="93" spans="1:8" x14ac:dyDescent="0.25">
      <c r="A93" s="10" t="s">
        <v>120</v>
      </c>
      <c r="B93" s="11" t="s">
        <v>25</v>
      </c>
      <c r="C93" s="12" t="s">
        <v>10</v>
      </c>
      <c r="D93" s="13">
        <v>5691.06</v>
      </c>
      <c r="E93" s="46" t="s">
        <v>80</v>
      </c>
      <c r="F93" s="16"/>
      <c r="G93" s="9">
        <f t="shared" si="4"/>
        <v>195690.44</v>
      </c>
      <c r="H93" s="9">
        <f t="shared" si="3"/>
        <v>195690.44</v>
      </c>
    </row>
    <row r="94" spans="1:8" x14ac:dyDescent="0.25">
      <c r="A94" s="10" t="s">
        <v>121</v>
      </c>
      <c r="B94" s="11" t="s">
        <v>25</v>
      </c>
      <c r="C94" s="12" t="s">
        <v>22</v>
      </c>
      <c r="D94" s="13">
        <v>26016.26</v>
      </c>
      <c r="E94" s="49" t="s">
        <v>122</v>
      </c>
      <c r="F94" s="16"/>
      <c r="G94" s="9">
        <f t="shared" si="4"/>
        <v>48487.81</v>
      </c>
      <c r="H94" s="9" t="str">
        <f t="shared" si="3"/>
        <v/>
      </c>
    </row>
    <row r="95" spans="1:8" x14ac:dyDescent="0.25">
      <c r="A95" s="10" t="s">
        <v>123</v>
      </c>
      <c r="B95" s="11" t="s">
        <v>25</v>
      </c>
      <c r="C95" s="12" t="s">
        <v>22</v>
      </c>
      <c r="D95" s="13">
        <v>12878.05</v>
      </c>
      <c r="E95" s="49" t="s">
        <v>122</v>
      </c>
      <c r="F95" s="16"/>
      <c r="G95" s="9">
        <f t="shared" si="4"/>
        <v>48487.81</v>
      </c>
      <c r="H95" s="9" t="str">
        <f t="shared" si="3"/>
        <v/>
      </c>
    </row>
    <row r="96" spans="1:8" x14ac:dyDescent="0.25">
      <c r="A96" s="10" t="s">
        <v>120</v>
      </c>
      <c r="B96" s="11" t="s">
        <v>25</v>
      </c>
      <c r="C96" s="12" t="s">
        <v>26</v>
      </c>
      <c r="D96" s="13">
        <v>11382.11</v>
      </c>
      <c r="E96" s="46" t="s">
        <v>80</v>
      </c>
      <c r="F96" s="16"/>
      <c r="G96" s="9">
        <f t="shared" si="4"/>
        <v>195690.44</v>
      </c>
      <c r="H96" s="9">
        <f t="shared" si="3"/>
        <v>195690.44</v>
      </c>
    </row>
    <row r="97" spans="1:8" x14ac:dyDescent="0.25">
      <c r="A97" s="10" t="s">
        <v>124</v>
      </c>
      <c r="B97" s="11" t="s">
        <v>25</v>
      </c>
      <c r="C97" s="12" t="s">
        <v>26</v>
      </c>
      <c r="D97" s="13">
        <v>1626.02</v>
      </c>
      <c r="E97" s="46" t="s">
        <v>80</v>
      </c>
      <c r="F97" s="16"/>
      <c r="G97" s="9">
        <f t="shared" si="4"/>
        <v>195690.44</v>
      </c>
      <c r="H97" s="9">
        <f t="shared" si="3"/>
        <v>195690.44</v>
      </c>
    </row>
    <row r="98" spans="1:8" x14ac:dyDescent="0.25">
      <c r="A98" s="10" t="s">
        <v>125</v>
      </c>
      <c r="B98" s="11" t="s">
        <v>25</v>
      </c>
      <c r="C98" s="12" t="s">
        <v>26</v>
      </c>
      <c r="D98" s="13">
        <v>2682.93</v>
      </c>
      <c r="E98" s="20" t="s">
        <v>44</v>
      </c>
      <c r="F98" s="16"/>
      <c r="G98" s="9">
        <f t="shared" si="4"/>
        <v>134939.02414634143</v>
      </c>
      <c r="H98" s="9">
        <f t="shared" si="3"/>
        <v>134939.02414634143</v>
      </c>
    </row>
    <row r="99" spans="1:8" x14ac:dyDescent="0.25">
      <c r="A99" s="10" t="s">
        <v>123</v>
      </c>
      <c r="B99" s="11" t="s">
        <v>25</v>
      </c>
      <c r="C99" s="12" t="s">
        <v>126</v>
      </c>
      <c r="D99" s="13">
        <v>9593.5</v>
      </c>
      <c r="E99" s="49" t="s">
        <v>122</v>
      </c>
      <c r="F99" s="16"/>
      <c r="G99" s="9">
        <f t="shared" si="4"/>
        <v>48487.81</v>
      </c>
      <c r="H99" s="9" t="str">
        <f t="shared" si="3"/>
        <v/>
      </c>
    </row>
    <row r="100" spans="1:8" x14ac:dyDescent="0.25">
      <c r="A100" s="10" t="s">
        <v>127</v>
      </c>
      <c r="B100" s="11" t="s">
        <v>25</v>
      </c>
      <c r="C100" s="12" t="s">
        <v>126</v>
      </c>
      <c r="D100" s="13">
        <v>64065.04</v>
      </c>
      <c r="E100" s="40" t="s">
        <v>135</v>
      </c>
      <c r="F100" s="16"/>
      <c r="G100" s="9">
        <f t="shared" si="4"/>
        <v>64065.04</v>
      </c>
      <c r="H100" s="9" t="str">
        <f t="shared" si="3"/>
        <v/>
      </c>
    </row>
    <row r="101" spans="1:8" x14ac:dyDescent="0.25">
      <c r="A101" s="10" t="s">
        <v>128</v>
      </c>
      <c r="B101" s="11" t="s">
        <v>25</v>
      </c>
      <c r="C101" s="12" t="s">
        <v>126</v>
      </c>
      <c r="D101" s="13">
        <v>9756.1</v>
      </c>
      <c r="E101" s="46" t="s">
        <v>80</v>
      </c>
      <c r="F101" s="16"/>
      <c r="G101" s="9">
        <f t="shared" si="4"/>
        <v>195690.44</v>
      </c>
      <c r="H101" s="9">
        <f t="shared" si="3"/>
        <v>195690.44</v>
      </c>
    </row>
    <row r="102" spans="1:8" x14ac:dyDescent="0.25">
      <c r="A102" s="10" t="s">
        <v>129</v>
      </c>
      <c r="B102" s="11" t="s">
        <v>25</v>
      </c>
      <c r="C102" s="12" t="s">
        <v>126</v>
      </c>
      <c r="D102" s="13">
        <v>16260.16</v>
      </c>
      <c r="E102" s="46" t="s">
        <v>80</v>
      </c>
      <c r="F102" s="16"/>
      <c r="G102" s="9">
        <f t="shared" si="4"/>
        <v>195690.44</v>
      </c>
      <c r="H102" s="9">
        <f t="shared" si="3"/>
        <v>195690.44</v>
      </c>
    </row>
    <row r="103" spans="1:8" x14ac:dyDescent="0.25">
      <c r="A103" s="10" t="s">
        <v>120</v>
      </c>
      <c r="B103" s="11" t="s">
        <v>25</v>
      </c>
      <c r="C103" s="12" t="s">
        <v>126</v>
      </c>
      <c r="D103" s="13">
        <v>5691.06</v>
      </c>
      <c r="E103" s="46" t="s">
        <v>80</v>
      </c>
      <c r="F103" s="16"/>
      <c r="G103" s="9">
        <f t="shared" si="4"/>
        <v>195690.44</v>
      </c>
      <c r="H103" s="9">
        <f t="shared" si="3"/>
        <v>195690.44</v>
      </c>
    </row>
    <row r="104" spans="1:8" x14ac:dyDescent="0.25">
      <c r="A104" s="10" t="s">
        <v>130</v>
      </c>
      <c r="B104" s="11" t="s">
        <v>25</v>
      </c>
      <c r="C104" s="12" t="s">
        <v>126</v>
      </c>
      <c r="D104" s="13">
        <v>93495.93</v>
      </c>
      <c r="E104" s="46" t="s">
        <v>80</v>
      </c>
      <c r="F104" s="16"/>
      <c r="G104" s="9">
        <f t="shared" si="4"/>
        <v>195690.44</v>
      </c>
      <c r="H104" s="9">
        <f t="shared" si="3"/>
        <v>195690.44</v>
      </c>
    </row>
    <row r="105" spans="1:8" x14ac:dyDescent="0.25">
      <c r="A105" s="10" t="s">
        <v>131</v>
      </c>
      <c r="B105" s="11" t="s">
        <v>25</v>
      </c>
      <c r="C105" s="12" t="s">
        <v>126</v>
      </c>
      <c r="D105" s="13">
        <v>35121.949999999997</v>
      </c>
      <c r="E105" s="20" t="s">
        <v>44</v>
      </c>
      <c r="F105" s="16"/>
      <c r="G105" s="9">
        <f t="shared" si="4"/>
        <v>134939.02414634143</v>
      </c>
      <c r="H105" s="9">
        <f t="shared" si="3"/>
        <v>134939.02414634143</v>
      </c>
    </row>
    <row r="106" spans="1:8" x14ac:dyDescent="0.25">
      <c r="A106" s="31"/>
      <c r="B106" s="7" t="s">
        <v>61</v>
      </c>
      <c r="C106" s="32"/>
      <c r="D106" s="32">
        <f>SUBTOTAL(109,D92:D105)</f>
        <v>363439.02999999997</v>
      </c>
      <c r="E106" s="26"/>
      <c r="F106" s="16"/>
      <c r="G106" s="9">
        <f t="shared" si="4"/>
        <v>0</v>
      </c>
      <c r="H106" s="9" t="str">
        <f t="shared" si="3"/>
        <v/>
      </c>
    </row>
    <row r="107" spans="1:8" x14ac:dyDescent="0.25">
      <c r="A107" s="69" t="s">
        <v>132</v>
      </c>
      <c r="B107" s="70"/>
      <c r="C107" s="70"/>
      <c r="D107" s="71"/>
      <c r="E107" s="26"/>
      <c r="F107" s="16"/>
      <c r="G107" s="9">
        <f t="shared" si="4"/>
        <v>0</v>
      </c>
      <c r="H107" s="9" t="str">
        <f t="shared" si="3"/>
        <v/>
      </c>
    </row>
    <row r="108" spans="1:8" x14ac:dyDescent="0.25">
      <c r="A108" s="72"/>
      <c r="B108" s="73"/>
      <c r="C108" s="73"/>
      <c r="D108" s="74"/>
      <c r="E108" s="26"/>
      <c r="F108" s="16"/>
      <c r="G108" s="9">
        <f t="shared" si="4"/>
        <v>0</v>
      </c>
      <c r="H108" s="9" t="str">
        <f t="shared" si="3"/>
        <v/>
      </c>
    </row>
    <row r="109" spans="1:8" x14ac:dyDescent="0.25">
      <c r="A109" s="75"/>
      <c r="B109" s="76"/>
      <c r="C109" s="76"/>
      <c r="D109" s="77"/>
      <c r="E109" s="26"/>
      <c r="F109" s="16"/>
      <c r="G109" s="9">
        <f t="shared" ref="G109:G112" si="5">IF(+F109="brak finansownia",0,SUMIF($E$4:$E$112,E109,$D$4:$D$112))</f>
        <v>0</v>
      </c>
      <c r="H109" s="9" t="str">
        <f t="shared" si="3"/>
        <v/>
      </c>
    </row>
    <row r="110" spans="1:8" ht="45" x14ac:dyDescent="0.25">
      <c r="A110" s="5" t="s">
        <v>2</v>
      </c>
      <c r="B110" s="6" t="s">
        <v>3</v>
      </c>
      <c r="C110" s="6" t="s">
        <v>4</v>
      </c>
      <c r="D110" s="6" t="s">
        <v>5</v>
      </c>
      <c r="E110" s="26"/>
      <c r="F110" s="16"/>
      <c r="G110" s="9">
        <f t="shared" si="5"/>
        <v>0</v>
      </c>
      <c r="H110" s="9" t="str">
        <f t="shared" si="3"/>
        <v/>
      </c>
    </row>
    <row r="111" spans="1:8" x14ac:dyDescent="0.25">
      <c r="A111" s="41" t="s">
        <v>133</v>
      </c>
      <c r="B111" s="11" t="s">
        <v>25</v>
      </c>
      <c r="C111" s="12" t="s">
        <v>33</v>
      </c>
      <c r="D111" s="13">
        <v>65040.65</v>
      </c>
      <c r="E111" s="23" t="s">
        <v>50</v>
      </c>
      <c r="F111" s="16" t="s">
        <v>108</v>
      </c>
      <c r="G111" s="9">
        <f t="shared" si="5"/>
        <v>0</v>
      </c>
      <c r="H111" s="9" t="str">
        <f t="shared" si="3"/>
        <v/>
      </c>
    </row>
    <row r="112" spans="1:8" x14ac:dyDescent="0.25">
      <c r="A112" s="31"/>
      <c r="B112" s="7" t="s">
        <v>61</v>
      </c>
      <c r="C112" s="32"/>
      <c r="D112" s="32">
        <f>SUBTOTAL(109,D111)</f>
        <v>65040.65</v>
      </c>
      <c r="E112" s="26"/>
      <c r="F112" s="16"/>
      <c r="G112" s="9">
        <f t="shared" si="5"/>
        <v>0</v>
      </c>
      <c r="H112" s="9" t="str">
        <f t="shared" si="3"/>
        <v/>
      </c>
    </row>
    <row r="115" spans="1:1" x14ac:dyDescent="0.25">
      <c r="A115" t="s">
        <v>136</v>
      </c>
    </row>
    <row r="116" spans="1:1" x14ac:dyDescent="0.25">
      <c r="A116" t="s">
        <v>137</v>
      </c>
    </row>
  </sheetData>
  <mergeCells count="11">
    <mergeCell ref="A72:D72"/>
    <mergeCell ref="A76:D76"/>
    <mergeCell ref="A84:D84"/>
    <mergeCell ref="A88:D90"/>
    <mergeCell ref="A107:D109"/>
    <mergeCell ref="A57:D57"/>
    <mergeCell ref="A1:D1"/>
    <mergeCell ref="A2:D2"/>
    <mergeCell ref="A29:B29"/>
    <mergeCell ref="A30:D30"/>
    <mergeCell ref="A43:D43"/>
  </mergeCells>
  <conditionalFormatting sqref="F4:F112">
    <cfRule type="cellIs" dxfId="0" priority="1" operator="equal">
      <formula>"brak finansownia"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8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Plan zamówień 2019</vt:lpstr>
      <vt:lpstr>roboczy</vt:lpstr>
      <vt:lpstr>roboczy!Obszar_wydruku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Marek</cp:lastModifiedBy>
  <cp:lastPrinted>2018-01-18T13:11:11Z</cp:lastPrinted>
  <dcterms:created xsi:type="dcterms:W3CDTF">2018-01-18T11:40:11Z</dcterms:created>
  <dcterms:modified xsi:type="dcterms:W3CDTF">2019-04-06T19:43:50Z</dcterms:modified>
</cp:coreProperties>
</file>